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H:\Desktop_vechi\ghid invatamant sec si prim\corrigendum 2 - 09.01.2024\"/>
    </mc:Choice>
  </mc:AlternateContent>
  <xr:revisionPtr revIDLastSave="0" documentId="13_ncr:1_{AA50836A-9552-45A7-BA52-2B29D03E134E}" xr6:coauthVersionLast="47" xr6:coauthVersionMax="47" xr10:uidLastSave="{00000000-0000-0000-0000-000000000000}"/>
  <bookViews>
    <workbookView xWindow="-108" yWindow="-108" windowWidth="23256" windowHeight="12576" xr2:uid="{00000000-000D-0000-FFFF-FFFF00000000}"/>
  </bookViews>
  <sheets>
    <sheet name="ANEXA_8"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1" l="1"/>
  <c r="H24" i="1"/>
  <c r="H32" i="1"/>
  <c r="H31" i="1"/>
  <c r="H36" i="1"/>
  <c r="H37" i="1"/>
  <c r="H35" i="1"/>
  <c r="I59" i="1"/>
  <c r="I58" i="1"/>
  <c r="I57" i="1"/>
  <c r="H59" i="1"/>
  <c r="H58" i="1"/>
  <c r="H57" i="1"/>
  <c r="H56" i="1"/>
  <c r="I56" i="1"/>
  <c r="C60" i="1"/>
  <c r="H51" i="1" l="1"/>
  <c r="H50" i="1"/>
  <c r="H48" i="1"/>
  <c r="H43" i="1"/>
  <c r="H47" i="1"/>
  <c r="H46" i="1"/>
  <c r="H30" i="1"/>
  <c r="H29" i="1"/>
  <c r="H41" i="1"/>
  <c r="H42" i="1"/>
  <c r="H40" i="1"/>
  <c r="C39" i="1" l="1"/>
  <c r="C23" i="1"/>
  <c r="C86" i="1"/>
  <c r="C49" i="1"/>
  <c r="C34" i="1"/>
  <c r="C13" i="1"/>
  <c r="C12" i="1" s="1"/>
  <c r="C28" i="1"/>
  <c r="C27" i="1" s="1"/>
  <c r="C18" i="1" l="1"/>
  <c r="C76" i="1" l="1"/>
  <c r="C80" i="1"/>
  <c r="C54" i="1"/>
  <c r="C70" i="1" l="1"/>
  <c r="C75" i="1" l="1"/>
  <c r="C11" i="1"/>
  <c r="C10" i="1" s="1"/>
  <c r="C9" i="1" s="1"/>
</calcChain>
</file>

<file path=xl/sharedStrings.xml><?xml version="1.0" encoding="utf-8"?>
<sst xmlns="http://schemas.openxmlformats.org/spreadsheetml/2006/main" count="168" uniqueCount="162">
  <si>
    <t>GHIDUL SOLICITANTULUI - ANEXA ETF</t>
  </si>
  <si>
    <t xml:space="preserve">Grila de evaluare tehnică şi financiară </t>
  </si>
  <si>
    <t>Nr. crt.</t>
  </si>
  <si>
    <t>CRITERIU/ SUBCRITERIU</t>
  </si>
  <si>
    <t>Punctaj maxim</t>
  </si>
  <si>
    <t>PUNCTAJ TOTAL</t>
  </si>
  <si>
    <t>1.1</t>
  </si>
  <si>
    <t>1.2</t>
  </si>
  <si>
    <t>1.3</t>
  </si>
  <si>
    <t>Punctajul criteriului este cumulativ</t>
  </si>
  <si>
    <t>2</t>
  </si>
  <si>
    <t>4</t>
  </si>
  <si>
    <t>1.4</t>
  </si>
  <si>
    <t>3</t>
  </si>
  <si>
    <t>4.1.</t>
  </si>
  <si>
    <t>4.2.</t>
  </si>
  <si>
    <t>5</t>
  </si>
  <si>
    <t>5.1</t>
  </si>
  <si>
    <t>5.2</t>
  </si>
  <si>
    <t>2.1</t>
  </si>
  <si>
    <t>2.2</t>
  </si>
  <si>
    <t>A</t>
  </si>
  <si>
    <t>B</t>
  </si>
  <si>
    <t>Punctarea subcriteriului se face prin selectarea unei singure ipoteze și a punctajului aferent acesteia.</t>
  </si>
  <si>
    <t>1.5</t>
  </si>
  <si>
    <t>Complementaritatea cu alte investiții propuse/realizate prin PRBI 2021-2027/alte surse, programe de finanțare</t>
  </si>
  <si>
    <t>Abandonul școlar în rândul elevilor din ciclul gimnazial este definit ca procentul elevilor care au abandonat școala înainte de finalizarea ciclului gimnazial (clasa a VIII-a).</t>
  </si>
  <si>
    <t>Punctarea criteriul este cumulativa (2.1+2.2)</t>
  </si>
  <si>
    <t>Punctarea subcriteriului 4.2 se face prin selectarea unei singure ipoteze și a punctajului aferent acesteia</t>
  </si>
  <si>
    <t>Punctarea subcriteriului 4.1 se face prin selectarea unei singure ipoteze și a punctajului aferent acesteia</t>
  </si>
  <si>
    <t xml:space="preserve">Punctarea subcriteriului se face prin selectarea unei singure ipoteze și a punctajului aferent acesteia. </t>
  </si>
  <si>
    <t xml:space="preserve">CEREREA DE FINANȚARE NR. ........................................... COD SMIS ...............................SOLICITANT ...............................
UNITATEA DE ÎNVĂȚĂMÂNT  .................... (denumire) NIVEL EDUCAȚIE ............. 
AMPLASAMENT: LOCALITATEA (oraș/ comună)  .............. ............, str. ....................... nr .....,  </t>
  </si>
  <si>
    <t>5.3.</t>
  </si>
  <si>
    <t>Impact social</t>
  </si>
  <si>
    <t>Punctajele obținute la 1.2.1 si 1.2.2 sunt cumulative</t>
  </si>
  <si>
    <t>a. Unitatea de învățământ existentă nu dispune de toate utilitățile corespunzătoare și include realizarea/modernizarea acestor utilități prin proiect.</t>
  </si>
  <si>
    <t>b. Unitatea de învățământ existentă nu dispune de toate facilitățile corespunzătoare nivelului de pregătire educațional al unității și include realizarea/modernizarea acestor facilități în proiect.</t>
  </si>
  <si>
    <t>a. Proiectul propus este complementar cu alte investiții și acțiuni (inclusiv din FSE+) vizând îmbunătățirea accesului la educație, inclusiv pentru grupurile dezavantajate, reducerea sărăciei copiilor sau investiții pentru digitalizarea procesului educațional</t>
  </si>
  <si>
    <t>Proiectul vizează implementarea de programe de sprijin/remediere de tipul: „Școala după școală”, „A doua șansă”, alte activități extra-școlare care se desfășoară sau se vor desfășura în unitatea de învățământ</t>
  </si>
  <si>
    <t>a. Program de tip „Școala după școală”</t>
  </si>
  <si>
    <t>b. Program de tip „A doua șansă”</t>
  </si>
  <si>
    <t>c. Alte activități extra-școlare</t>
  </si>
  <si>
    <t>1.6</t>
  </si>
  <si>
    <t>Punctajul subcriteriului este cumulativ.</t>
  </si>
  <si>
    <t>1.2.1</t>
  </si>
  <si>
    <t>1.2.2</t>
  </si>
  <si>
    <t>p=(procent cladire-procent min)*punctaj max/(procent max-procent min)</t>
  </si>
  <si>
    <t xml:space="preserve">Pentru Ilfov: </t>
  </si>
  <si>
    <t>Pentru Municipiul București</t>
  </si>
  <si>
    <t>Punctaj obt=(Cost max-Cost X)*Punctaj max/(Cost max-Cost min)</t>
  </si>
  <si>
    <t>p=(procent propus-procent min)*punctaj max/(procent max-procent min)</t>
  </si>
  <si>
    <t>X ≥ 1</t>
  </si>
  <si>
    <t xml:space="preserve">Contribuția proprie este mai mare de 2% pentru unitățile de învățământ din județul Ilfov, respectiv 7% pentru unitățile de învățământ din Municipiul București, până la
- 20% pentru Municipiul București
- 15% pentru județul Ilfov </t>
  </si>
  <si>
    <t>Valorile obținute se rotunjesc la două zecimale</t>
  </si>
  <si>
    <t>Punctarea subcriteriului se face prin selectarea unei singure ipoteze (A sau B).</t>
  </si>
  <si>
    <t>Ponderea elevilor utilizatori ai structurilor educaționale noi sau modernizate care aparțin grupurilor vulnerabile/ marginalizate (se calculează raportul între numărul elevilor aparținând grupurilor vulnerabile/ marginalizate și numărul total de elevi. La clădirile noi, raportul se calculează utilizând datele de la școlile din zona arealului de străzi arondate viitorului amplasament al unității de învățământ. La clădirile existente, se vor utiliza datele de la școală existentă).</t>
  </si>
  <si>
    <t>Punctaj obținut 
Evaluator 1</t>
  </si>
  <si>
    <t>Punctaj obținut
Evaluator N</t>
  </si>
  <si>
    <t>Medie punctaj</t>
  </si>
  <si>
    <t>Formule aplicabile</t>
  </si>
  <si>
    <t>Ce/unde se verifică?</t>
  </si>
  <si>
    <t>Observații</t>
  </si>
  <si>
    <t>IF(C31&gt;0;"DA";"NU")</t>
  </si>
  <si>
    <t>IF(C32&gt;0;"DA";"NU")</t>
  </si>
  <si>
    <t>IF(B35&gt;0;"DA";"NU")</t>
  </si>
  <si>
    <t>IF(B36&gt;0;"DA";"NU")</t>
  </si>
  <si>
    <t>IF(B37&gt;0;"DA";"NU")</t>
  </si>
  <si>
    <t>IF(B40&gt;0;"DA";"NU")</t>
  </si>
  <si>
    <t>IF(B41&gt;0;"DA";"NU")</t>
  </si>
  <si>
    <t>IF(B42&gt;0;"DA";"NU")</t>
  </si>
  <si>
    <t>IF(B44&gt;0;"DA";"NU")</t>
  </si>
  <si>
    <t>IF(B50&gt;0;"DA";"NU")</t>
  </si>
  <si>
    <t>IF(B51&gt;0;"DA";"NU")</t>
  </si>
  <si>
    <t>Se verifică: formularul cererii de finanțare, Planul de monitorizare.</t>
  </si>
  <si>
    <t>Se verifică: informațiile completate de solicitant în formularul cererii de finanțare, Avizul ISJ/ISMB pentru Programul „Școală după Școală”, Hotărârea Consiliului Local privind derularea și finanțarea programului.</t>
  </si>
  <si>
    <t>Se verifică: informațiile completate de solicitant în formularul cererii de finanțare, Avizul ISJ/ISMB pentru Programul „A doua șansă”, Hotărârea Consiliului Local privind derularea și finanțarea programului.</t>
  </si>
  <si>
    <t>c. Unitatea de învățământ existentă dispune deja de toate utilitățile și facilitățile corespunzătoare nivelului de pregătire educațional al unității SAU nu dispune de toate utilitățile și/ sau facilitățile corespunzătoare nivelului de pregătire educațional al unității însă nu le include în proiect. La clădirile nou construite acest subcriteriu  se va puncta cu 0 puncte.</t>
  </si>
  <si>
    <t>Se verifică: dacă informațiile rezultate din Cererea de finanțare, Documentația tehnico-economică depusă sunt corelate și conduc la prioritizarea proiectelor care aduc cea mai mare contribuție la îndeplinirea obiectivului priorității de reducere a supraaglomerării în unitățile de învățământ și realizarea obiectivului specific al PR BI în conformitate cu art.73 din Regulamentul (UE) nr.1060/2021 (alin.2 lit.a).</t>
  </si>
  <si>
    <t>Se verifică: dacă informațiile rezultate din Documentația tehnico-economică depusă sunt corelate cu cele din cererea de finanțare și dacă proiectul vizează implementarea de programe de sprijin/remediere de tipul: „Școala după școală”, „A doua șansă”, alte activități extra-școlare care se desfășoară sau se vor desfășura în unitatea de învățământ, în vederea îndeplinirii obiectivului specific al PR BI în conformitate cu art.73 din Regulamentul (UE) nr.1060/2021 (alin.2 lit.a).</t>
  </si>
  <si>
    <t>Se verifică: dacă informațiile rezultate din Documentația tehnico-economică faza PT, sunt corelate cu informațiile menționate în cererea de finanțare și dacă proiectul este complementar cu alte proiecte finanțate din surse propria sau alte programe/ fonduri în vederea prioritizării acestor proiecte precum și crearea de sinergiibcu alte acțiuni sau programe în vederea îndeplinirii obiectivului specific al PR BI în conformitate cu art.73 din Regulamentul (UE) nr.1060/2021 (alin.2 lit.a). Pentru ca un proiect să fie considerat complementar trebuie să vizeze intervenții din sfera îmbunătățirii accesului la educație, inclusiv pentru grupurile dezavantajate, reducerea sărăciei copiilor, precum și cu investiții pentru digitalizarea proceselor de colectare a datelor relevante și interconectarea acestora.</t>
  </si>
  <si>
    <t>Se  verifică: formularul cererii de finanțare, Declarația unică, HCL aprobare proiect în cazul proiectelor începute, în vederea prioritizării proiectelor care prezintă cel mai bun raport între contribuția pe care o aduc la realizarea obiectivelor specific ale PR și alocarea necesară din resursele PR BI, pentru conformarea cu art.73 (alin. 2 lit.c)  din Regulamentul (UE) nr. 1060/2021..</t>
  </si>
  <si>
    <t>Se  verifică: formularul cererii de finanțare, Declarația unică, HCL aprobare proiect în cazul proiectelor începute, documentația teh nico-economică depusă, în vederea prioritizării proiectelor care prezintă cel mai bun raport între contribuția pe care o aduc la realizarea obiectivelor specific ale PR și alocarea necesară din resursele PR BI, pentru conformarea cu art.73 (alin. 2 lit.c)  din Regulamentul (UE) nr. 1060/2021..</t>
  </si>
  <si>
    <t>Exemple de calcul:</t>
  </si>
  <si>
    <r>
      <t xml:space="preserve">X </t>
    </r>
    <r>
      <rPr>
        <b/>
        <sz val="8"/>
        <rFont val="Calibri"/>
        <family val="2"/>
      </rPr>
      <t>&lt; 0,75</t>
    </r>
  </si>
  <si>
    <r>
      <rPr>
        <b/>
        <sz val="8"/>
        <rFont val="Calibri"/>
        <family val="2"/>
      </rPr>
      <t>0,75 ≤ X</t>
    </r>
    <r>
      <rPr>
        <b/>
        <sz val="8"/>
        <rFont val="Calibri"/>
        <family val="2"/>
        <scheme val="minor"/>
      </rPr>
      <t xml:space="preserve"> &lt; 1</t>
    </r>
  </si>
  <si>
    <r>
      <t xml:space="preserve">MATURITATEA PROIECTULUI 
</t>
    </r>
    <r>
      <rPr>
        <i/>
        <sz val="8"/>
        <rFont val="Calibri"/>
        <family val="2"/>
        <scheme val="minor"/>
      </rPr>
      <t>(stadiul de realizare a documentațiilor tehnice și de pregătire a execuției lucrărilor)</t>
    </r>
  </si>
  <si>
    <r>
      <t xml:space="preserve">Stadiul Documentației tehnico-economică:
</t>
    </r>
    <r>
      <rPr>
        <i/>
        <sz val="8"/>
        <rFont val="Calibri"/>
        <family val="2"/>
        <scheme val="minor"/>
      </rPr>
      <t>(se punctează stadiul cel mai avansat pe baza documentelor anexate la Cererea de finanțare)</t>
    </r>
  </si>
  <si>
    <r>
      <rPr>
        <b/>
        <i/>
        <sz val="8"/>
        <color rgb="FF0070C0"/>
        <rFont val="Calibri"/>
        <family val="2"/>
        <scheme val="minor"/>
      </rPr>
      <t>Punctarea cu 0 - zero a subcriteriul 5.3 conduce automat la respingerea proiectului.</t>
    </r>
    <r>
      <rPr>
        <i/>
        <sz val="8"/>
        <color rgb="FF0070C0"/>
        <rFont val="Calibri"/>
        <family val="2"/>
        <scheme val="minor"/>
      </rPr>
      <t xml:space="preserve">
Punctajul criteriului este cumulativ.</t>
    </r>
  </si>
  <si>
    <t>Calcul pentru un procent al clădirii de 5,55%</t>
  </si>
  <si>
    <t>Calcul pentru un procent al clădirii de 3%</t>
  </si>
  <si>
    <t>Calcul pentru un procent al clădirii de 0%</t>
  </si>
  <si>
    <t>Se verifică informațiile din: cererea de finanțarea, documentația tehnico-economică sau autoevaluarea/ planul de măsuri numărul de elevi aparținând grupurilor vulnerabile/ marginalizate, alte documente anexă depuse de solicitant în vederea corelării acestora și conduc la prioritizarea proiectelor care vizează în special persoanele din categorii defavorizate/ marginalizate/ vulnerabile și  conformarea cu art.73 din Regulamentul (UE) nr. 1060/2021 (alin.2 lit.a,). În categoria grupurilor vulnerabile/ marginalizate se includ: elevii de etnie romă; elevii cu cerințe educaționale speciale – CES (conform OME 5805/2016); elevii din familii cu venituri mici beneficiari ai burselor de ajutor social (conform cu OME 5870/ 2021) sau alte categorii identificate la nivelul unității de învățământ și care nu sunt incluse în categoriile enumerate (spre exemplu migranți).</t>
  </si>
  <si>
    <t>OBIECTIVUL DE POLITICĂ 4 - PRIORITATEA DE INTERVENŢIE 6 - OBIECTIVUL SPECIFIC 4.2</t>
  </si>
  <si>
    <r>
      <t xml:space="preserve">TOTAL PUNCTAJ 
</t>
    </r>
    <r>
      <rPr>
        <b/>
        <sz val="8"/>
        <color rgb="FFC00000"/>
        <rFont val="Calibri"/>
        <family val="2"/>
        <scheme val="minor"/>
      </rPr>
      <t>punctaj minim = 50
punctaj total=100</t>
    </r>
    <r>
      <rPr>
        <b/>
        <sz val="8"/>
        <color theme="1"/>
        <rFont val="Calibri"/>
        <family val="2"/>
        <scheme val="minor"/>
      </rPr>
      <t xml:space="preserve">
Punctajele de 0 nu vor duce la respingerea proiectului, cu excepția subcriteriului 5.3 a cărui punctare cu zero conduce la respingere proiectului</t>
    </r>
  </si>
  <si>
    <t xml:space="preserve">CONTRIBUȚIA PROIECTULUI LA REALIZAREA OBIECTIVELOR SPECIFICE ALE PRIORITĂȚII SI ALE PROGRAMULUI REGIONAL 2021-2017 </t>
  </si>
  <si>
    <t xml:space="preserve">Contribuția proiectului la reducerea supraaglomerării în unitățile de învățământ </t>
  </si>
  <si>
    <t>Se verifică: dacă informațiile rezultate din Cererea de finanțare, Documentația tehnico-economică depusă sunt corelate și conduc la prioritizarea proiectelor care aduc cea mai mare contribuție la îndeplinirea obiectivului priorității, de reducere a supraaglomerării în unitățile de învățământ și realizarea obiectivului specific al PR BI, în conformitate cu art.73 din Regulamentul (UE) nr.1060/2021 (alin.2 lit.a).</t>
  </si>
  <si>
    <t>Unități de învățământ primar și gimnazial</t>
  </si>
  <si>
    <t>a. pentru construirea unei noi unități de învățământ care conduce la diminuarea supraaglomerării</t>
  </si>
  <si>
    <t>a.1. Capacitatea unităților de învățământ  existente în arealul de străzi arondate amplasamentului noii unități de învățământ  - Raportul între numărul de locuri și numărul de elevi înscriși într-o școală &lt; 0.75</t>
  </si>
  <si>
    <r>
      <t xml:space="preserve">a.2. Capacitatea unităților de învățământ existente în arealul de străzi arondate amplasamentului noii unități de învățământ  - Raportul între numărul de locuri și numărul de elevi înscriși într-o școală </t>
    </r>
    <r>
      <rPr>
        <sz val="8"/>
        <rFont val="Calibri"/>
        <family val="2"/>
      </rPr>
      <t>≥</t>
    </r>
    <r>
      <rPr>
        <sz val="8"/>
        <rFont val="Calibri"/>
        <family val="2"/>
        <scheme val="minor"/>
      </rPr>
      <t xml:space="preserve"> 0.75 dar &lt; 1</t>
    </r>
  </si>
  <si>
    <t>Punctarea subcriteriului se face prin selectarea unei singure ipoteze (a1, a2 sau a3) și a punctajului aferent acesteia. Datele vor fi preluate din SIIIR aferente anului școlar anterior depunerii proiectului</t>
  </si>
  <si>
    <t xml:space="preserve">b. pentru extinderea unei  unități de învățământ  existente prin creșterea numărului de săli de clasă </t>
  </si>
  <si>
    <t>b.1. Capacitatea  unității de învățământ  - Raportul între numărul de locuri și numărul de elevi înscriși într-o școală &lt; 0.75</t>
  </si>
  <si>
    <r>
      <t xml:space="preserve">a.3. Capacitatea unităților de învățământ existente în arealul de străzi arondate amplasamentului noii unități de învățământ  - Raportul între numărul de locuri și numărul de elevi înscriși într-o școală </t>
    </r>
    <r>
      <rPr>
        <sz val="8"/>
        <rFont val="Calibri"/>
        <family val="2"/>
      </rPr>
      <t>≥</t>
    </r>
    <r>
      <rPr>
        <sz val="8"/>
        <rFont val="Calibri"/>
        <family val="2"/>
        <scheme val="minor"/>
      </rPr>
      <t>1</t>
    </r>
  </si>
  <si>
    <t>b.2. Capacitatea unității de învățământ  - Raportul între numărul de locuri și numărul de elevi înscriși într-o școală ≥ 0.75 dar &lt; 1</t>
  </si>
  <si>
    <t>b.3. Capacitatea unității de învățământ  - Raportul între numărul de locuri și numărul de elevi înscriși într-o școală ≥1</t>
  </si>
  <si>
    <t>Punctarea subcriteriului se face prin selectarea unei singure ipoteze (b1,b2 sau b3) și a punctajului aferent acesteia. Datele vor fi preluate din SIIIR aferente anului școlar anterior depunerii proiectului</t>
  </si>
  <si>
    <t>Unități de învățământ liceal, filiera teoretică și vocațională</t>
  </si>
  <si>
    <t xml:space="preserve">a. pentru extinderea unei unități de învățământ existente prin creșterea numărului de săli de clasă </t>
  </si>
  <si>
    <t xml:space="preserve">b. pentru construirea unei noi unități de învățământ </t>
  </si>
  <si>
    <t xml:space="preserve">Proiectul demonstrează că la nivelul structurii educaționale există utilizatori ce aparțin grupurilor vulnerabile/marginalizate </t>
  </si>
  <si>
    <t>Punctarea subcriteriului se face prin utilizarea unei formule de interpolare liniară între limitele de 10 și 0% ponderea elevilor utilizatori ai structurilor educaționale noi sau modernizate care aparțin grupurilor vulnerabile/ marginalizate, iar pentru procentele de peste 10% pondere, proiectul va primi maximum de puncte aferent criteriului</t>
  </si>
  <si>
    <t>Proiectul vizează clădiri care sunt localizate într-o zonă marginalizată (conform Atlasului Bancii Mondiale și/ sau strategii de dezvoltare urbană integrată/ strategii de dezvoltare/ strategii tematice).</t>
  </si>
  <si>
    <r>
      <t xml:space="preserve">Proiectul asigură accesul la facilitățile și utilitățile necesare infrastructurii de învățământ
</t>
    </r>
    <r>
      <rPr>
        <sz val="8"/>
        <rFont val="Calibri"/>
        <family val="2"/>
        <scheme val="minor"/>
      </rPr>
      <t xml:space="preserve">La clădirile existente, se vor utiliza datele de la unitatea de învățământ existentă.
La clădirile nou construite acest subcriteriu  se va puncta cu 0 puncte.
</t>
    </r>
  </si>
  <si>
    <t>Se verifică: informațiile completate de solicitant în formularul cererii de finanțare, alte documente depuse de solicitant.</t>
  </si>
  <si>
    <t>b. Proiectul propus nu este complementar cu alte investiții/acțiuni</t>
  </si>
  <si>
    <t>EFICIENȚA UTILIZĂRII FONDURILOR EUROPENE</t>
  </si>
  <si>
    <t>Contribuția proprie la cofinanțarea proiectului</t>
  </si>
  <si>
    <t>p=(Contribuția propusă-Contribuția min)*Punctajul max/(Contribuția max-Contribuția min)</t>
  </si>
  <si>
    <t>Costul mediu unitar al investiției</t>
  </si>
  <si>
    <t>a. Pentru infrastructuri noi sau extinderi fără modernizare clădiri existente</t>
  </si>
  <si>
    <t>Subcriteriul se punctează in funcție de costurile medii maxime și minime rezultate în urma evaluării tuturor proiectelor eligibile vizând infrastructuri noi SAU extinderi fără modernizare clădiri existente. Proiectul cu costul mediu minim/mp obține 5 puncte, proiectul cu costul mediu maxim/mp obține 0 puncte, iar între punctajul minim și maxim se folosește formula de interpolare liniară.</t>
  </si>
  <si>
    <t>b. Pentru infrastructuri care vizeaza  extinderi și modernizare clădiri existente</t>
  </si>
  <si>
    <t>Subcriteriul se punctează în funcție de costurile medii maxime și minime rezultate în urma evaluării tuturor proiectelor eligibile vizând extinderi și modernizări clădiri existente. Proiectul cu costul mediu minim/mp obține 5 puncte, proiectul cu costul mediu maxim/mp obține 0 puncte, iar între punctajul minim și maxim se folosește formula de interpolare liniară.</t>
  </si>
  <si>
    <t>c. Pentru infrastructuri care vizează  modernizarea clădirilor existente</t>
  </si>
  <si>
    <t>Subcriteriul se punctează  în funcție de costurile medii maxime și minime rezultate în urma evaluării tuturor proiectelor eligibile vizând modernizări. Proiectul cu costul mediu minim/mp obține 5 puncte, proiectul cu costul mediu maxim/mp obține 0 puncte, iar între punctajul minim și maxim se folosește formula de interpolare liniară.</t>
  </si>
  <si>
    <t>Se verifică/evaluează în funcție de costul mediu/mp al investiției duăa depunerea tuturor proiectelor și închiderea apelului. Se vor constitui 3 categorii (aferente celor 3 tipologii de proiecte), iar punctajul va fi calculat conform formulei de calcul. Punctarea se face prin utilizarea unei formule de interpolare liniară între costurile medii minime și maxime pe metru pătrat rezultate din compararea tuturor costurilor medii de la toate proiectele eligibile după formulă.</t>
  </si>
  <si>
    <t xml:space="preserve">CONTRIBUȚIA PROIECTULUI LA TEME ORIZONTALE PRIN PROMOVAREA UNOR MĂSURI SUPLIMENTARE FAȚĂ DE CELE OBLIGATORII </t>
  </si>
  <si>
    <t>Se verifică: dacă informațiile rezultate din Documentația tehnico-economică depusă sunt corelate cu informațiile menționate în cererea de finanțare și dacă sunt propuse măsuri suplimentare față de cerințele legale obligatorii pentru abordarea temelor orizontale, în vederea respectării Regulamentului (UE) nr. 1060/2021 art.73 (alin.(1), alin.(2) lit. e, j) și a obligațiilor legale naționale și comunitare în vederea asigurării dezvoltării  durabile, egalității de şanse, gen, nediscriminării, accesibilității pentru persoanele cu dizabilități și  protecția mediului.</t>
  </si>
  <si>
    <t xml:space="preserve">3.1. Proiectul prevede alte măsuri fața de cele minim obligatorii identificate în analiza DNSH </t>
  </si>
  <si>
    <t xml:space="preserve">Se verifică formularul cererii de finanțare, secțiunea Principii orizontale, documentația tehnico-economică depusă sau documentul separat întocmit în vederea demonstrării respectării principiului DNSH. </t>
  </si>
  <si>
    <t>3.3. Proiectul prevede achiziții verzi</t>
  </si>
  <si>
    <t>Se verifică formularul cererii de finanțare, secțiunea Principii orizontale, documentația tehnico-economică depusă.</t>
  </si>
  <si>
    <t>a. Solicitantul prezintă Autorizația de construire și PT</t>
  </si>
  <si>
    <t xml:space="preserve">b. Solicitantul prezintă documentația tehnico-economică minimă solicitată prin Ghid: 
- Certificatul de urbanism și Documentația tehnico-economică la etapa DALI/SF
- Studiile de specialitate (detaliate în ghidul solicitantului)
- Expertiza tehnică și Auditul energetic </t>
  </si>
  <si>
    <t>Stadiul lucrărilor</t>
  </si>
  <si>
    <t>Se verifică stadiul lucrărilor acordându-se prioritate la finanțare proiectelor care la data depunerii au contractul de execuție lucrări deja atribuit după 01.01.2021, ordin de începere și s-au efectuat lucrări de bază de minim 10% din valoarea investiției de bază - capitolul 4 din Devizul General.</t>
  </si>
  <si>
    <t>c. Solicitantul prezintă Ordin de începere și a efectuat  lucrări de bază (minim 10% din valoarea investiției de bază - capitolul 4 din Devizul General)</t>
  </si>
  <si>
    <t>e. Solicitantul prezintă Contractul de execuţie a lucrărilor (cu clauză suspensivă) sau Acord cadru pentru lucrări</t>
  </si>
  <si>
    <t xml:space="preserve">Subcriteriile 4.1. șI 4.2. NU se cumulează. Se va selecta punctajul aferent stadiului documentației </t>
  </si>
  <si>
    <t>d. Solicitantul prezinta Contractul de execuţie a lucrărilor fără clauză suspensivă și Ordin de începere a lucrărilor dar lucrările nu sunt începute</t>
  </si>
  <si>
    <t>CALITATEA  PROIECTULUI ȘI CAPACITATEA DE IMPLEMENTARE A SOLICITANTULUI</t>
  </si>
  <si>
    <t>Se verifică: calitatea cererii de finanțare, a documentelor anexă, calitatea documentației tehnico-economice; identificarea riscurilor și a mecanisme de gestionare; capacitatea operațională a solicitantului etc. astfel încât să fie selectate cu prioritate proiectele care demonstrează eficiența investiției, planificarea, redactarea și prezentarea rezultatului într-un mod coerent și realist și capacitatea operațională a solicitantului, în vederea respectării Regulamentului (UE) nr. 1060/2021 art.73 (alin.(2) lit. a).</t>
  </si>
  <si>
    <t xml:space="preserve">Solicitantul are o strategie clară pentru implementarea proiectului, există o echipă de proiect dedicată, cu o repartizare a sarcinilor, proceduri şi un calendar adecvat al implementării?  </t>
  </si>
  <si>
    <t xml:space="preserve">Se verifică: formularul cererii de finanțare, fișe de post, CV-urile aferente echipei de implementare. </t>
  </si>
  <si>
    <t>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este logică şi fezabilă din perspectiva realizării acesteia. Rezultatele proiectului sunt corelate cu activităţile şi ţintele stabilite şi sunt fezabile. Rezultatele sunt formulate în termeni cuantificabili, măsurabili şi verificabili.Planul de monitorizare a proiectului propus în cadrul CF este corelat cu planificarea activităților. Sunt detaliate resursele umane și financiare necesare asigurării sustenabilității proiectului.</t>
  </si>
  <si>
    <t>Anul de referință pentru utilizarea datelor este anul școlar 2022-2023</t>
  </si>
  <si>
    <t>IF(C24&gt;0;"15";"0")</t>
  </si>
  <si>
    <t>IF(C25&gt;0;"5";"0")</t>
  </si>
  <si>
    <r>
      <t>3.2. Proiectul prevede</t>
    </r>
    <r>
      <rPr>
        <sz val="8"/>
        <color rgb="FFFF0000"/>
        <rFont val="Calibri"/>
        <family val="2"/>
        <scheme val="minor"/>
      </rPr>
      <t xml:space="preserve"> măsuri suplimentare</t>
    </r>
    <r>
      <rPr>
        <sz val="8"/>
        <rFont val="Calibri"/>
        <family val="2"/>
        <scheme val="minor"/>
      </rPr>
      <t xml:space="preserve"> față de cerințele minime cu privire la asigurarea egalității de sanșe, accesului facil al persoanelor cu dizabilități și alte măsuri de asigurare a unui proces educațional incluziv</t>
    </r>
  </si>
  <si>
    <t>Calcul pentru o propunere a ponderii in valoare de 6%</t>
  </si>
  <si>
    <t>Calcul pentru o propunere a ponderii in valoare de 0%</t>
  </si>
  <si>
    <t xml:space="preserve">Se verifică informațiile din: cererea de finanțarea referitoare la zona marginalizată identificată și documentul care definește ca marginalizat respectivul areal, documente relevante: „Atlasul Zonelor Urbane Marginalizate” – Banca Mondială; strategii integrate de dezvoltare urbană aprobate prin hotărâre de consiliu general/ local (după caz) sunt corelate și conduc la prioritizarea proiectelor care vizează în special persoanele din categorii defavorizate/ marginalizate/ vulnerabile și  conformarea cu art.73 din Regulamentul (UE) nr. 1060/2021 (alin.2 lit.a,). </t>
  </si>
  <si>
    <t>Se verifică: dacă informațiile rezultate din Documentația tehnico-economică depusă sunt corelate cu cele din cererea de finanțare și conduc la îndeplinirea obiectivului priorității de asigurare a unei infrastructuri educaționale moderne și  contribuie la realizarea obiectivului specific al PR BI în conformitate cu art.73 din Regulamentul (UE) nr.1060/2021 (alin.2 lit.a).
Utilități (necesare): (i) autorizație sanitară,(ii) conectata la o sursă de apă autorizată, (iii) sistem de colectare a deșeurilor, (iv) sistem de încălzire eficient, (v) grupuri sanitare interioare , (vi) conectată la sistemul de canalizare/ dispune de fosă septică etc. Facilități: (i) laborator de chimie, biologie etc. (ii)laboratoare de informatică, (iii) bibliotecă, (iv) cabinete școlare, (v) săli de sport și vestiare etc.</t>
  </si>
  <si>
    <t>Rata abandon = (Elevi care nu se înscriu la începutul anului școlar t + 1 / Elevi înscriși în anul școlar t)
Date cf Sistemul Informatic Integrat al Învățământului din România (SIIIR)
Pentru clădirile noi: se calculează procentul elevilor înscriși  în ciclul primar și secundar cu excepția clasei terminale utilizand datele de la școlile din zona arealului de străzi arondate viitorului amplasament al unității de învățământ în anul t care nu se mai înscriu în anul următor la începutul anului t + 1. Ani școlari 2021-2022 (an t) și 2022-2023 (an t + 1).</t>
  </si>
  <si>
    <r>
      <t xml:space="preserve">Rata de abandon școlar
</t>
    </r>
    <r>
      <rPr>
        <i/>
        <sz val="8"/>
        <rFont val="Calibri"/>
        <family val="2"/>
        <scheme val="minor"/>
      </rPr>
      <t>(La clădirile noi, raportul se calculează utilizând datele de la școlile din zona arealului de străzi arondate viitorului amplasament al unității de învățământ. La clădirile existente, se vor utiliza datele de la unitatea de învățământ existentă)</t>
    </r>
  </si>
  <si>
    <t>Se verifică: informațiile completate de solicitant în secțiunea JUSTIFICARE/CONTEXT/RELEVANTA/ OPORTUNITATE SI CONTRIBUȚIA LA OBIECTIVUL SPECIFIC din cererea de finațare și Documentele care prezintă informații referitoare la Rata de abandon școlar pentru unitatea de învătământ, pentru prioritizarea proiectelor care vizează în special elevii din categorii defavorizate și care contribuie la îndeplinirea obiectivului specific al PR BI în conformitate cu art.73 din Regulamentul (UE) nr.1060/2021 (alin.2 lit.a). Documentele vor cuprinde informații/date oficiale de la nivelul  Sistemul Informatic Integrat al Învățământului din România (SIIIR), INS, ME, Inspectorate Școlare, Unitatea de învățământ.</t>
  </si>
  <si>
    <t xml:space="preserve">Punctarea subcriteriului se face prin utilizarea unei formule de interpolare liniară între limitele de 5,55 și 0% rată de abandon școlar în rândul elevilor, iar pentru procentele de peste 5,55% pondere proiectul va primi maximum de puncte aferent criteriului </t>
  </si>
  <si>
    <t>Se verifică stadiul documentației tehnico-economice acordându-se prioritate la finanțare proiectelor care prezintă Autorizația de construire și PT.</t>
  </si>
  <si>
    <t>Se verifică: formularul cererii de finanțare, Lista de echipamente și/sau lucrări și/sau servicii cu încadrarea acestora pe secțiunea de cheltuieli eligibile /neeligibile (Anexa 8), Devizul general al obiectivului de investiție, tabelul centralizator privind justificarea costurilor.</t>
  </si>
  <si>
    <t>Cheltuielile au fost corect încadrate în categoria celor eligibile sau neeligibile, iar pragurile pentru anumite cheltuieli au fost respectate conform Ghidului solicitantului. Bugetul este complet şi corelat cu activitățile prevăzute, cu resursele materiale implicate în realizarea proiectului, cu rezultatele anticipate, cu calendarul de realizare şi cu planificarea achiziţiilor publice. Bugetul este corelat cu devizul general al obiectivului de investiție. Lista de echipamente și/sau lucrări și/sau servicii cu încadrarea acestora pe secțiunea de cheltuieli eligibile /neeligibile   (Anexa 8), este corelată cu costurile cuprinse în cadrul liniilor bugetare. Toate elementele cuprinse în lista de lucrări/servicii/echipamente sunt clar identificate și detaliate. Achiziţionarea lucrărilor/serviciilor/echipamentelor prevăzute în proiect este necesară și oportună, conform obiectivelor proiectului. Costurile sunt realiste și justificate (corect estimate), suficiente şi necesare pentru implementarea proiectului (solicitantul prezintă minim 3 oferte de preț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</si>
</sst>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8" x14ac:knownFonts="1">
    <font>
      <sz val="11"/>
      <color theme="1"/>
      <name val="Calibri"/>
      <family val="2"/>
      <charset val="238"/>
      <scheme val="minor"/>
    </font>
    <font>
      <sz val="11"/>
      <color theme="1"/>
      <name val="Calibri"/>
      <family val="2"/>
      <scheme val="minor"/>
    </font>
    <font>
      <sz val="8"/>
      <color theme="1"/>
      <name val="Calibri"/>
      <family val="2"/>
      <scheme val="minor"/>
    </font>
    <font>
      <b/>
      <sz val="8"/>
      <color theme="1"/>
      <name val="Calibri"/>
      <family val="2"/>
      <scheme val="minor"/>
    </font>
    <font>
      <b/>
      <sz val="8"/>
      <color rgb="FFC00000"/>
      <name val="Calibri"/>
      <family val="2"/>
      <scheme val="minor"/>
    </font>
    <font>
      <b/>
      <sz val="8"/>
      <name val="Calibri"/>
      <family val="2"/>
      <scheme val="minor"/>
    </font>
    <font>
      <b/>
      <sz val="8"/>
      <color theme="1"/>
      <name val="Calibri"/>
      <family val="2"/>
    </font>
    <font>
      <b/>
      <sz val="8"/>
      <color rgb="FFFFFF00"/>
      <name val="Calibri"/>
      <family val="2"/>
      <scheme val="minor"/>
    </font>
    <font>
      <sz val="8"/>
      <name val="Calibri"/>
      <family val="2"/>
      <scheme val="minor"/>
    </font>
    <font>
      <b/>
      <sz val="8"/>
      <name val="Calibri"/>
      <family val="2"/>
    </font>
    <font>
      <sz val="8"/>
      <name val="Calibri"/>
      <family val="2"/>
    </font>
    <font>
      <i/>
      <sz val="8"/>
      <color rgb="FF0070C0"/>
      <name val="Calibri"/>
      <family val="2"/>
      <scheme val="minor"/>
    </font>
    <font>
      <b/>
      <sz val="8"/>
      <color rgb="FFFF0000"/>
      <name val="Calibri"/>
      <family val="2"/>
      <scheme val="minor"/>
    </font>
    <font>
      <i/>
      <sz val="8"/>
      <color theme="8"/>
      <name val="Calibri"/>
      <family val="2"/>
      <scheme val="minor"/>
    </font>
    <font>
      <i/>
      <sz val="8"/>
      <name val="Calibri"/>
      <family val="2"/>
      <scheme val="minor"/>
    </font>
    <font>
      <sz val="8"/>
      <color rgb="FFFF0000"/>
      <name val="Calibri"/>
      <family val="2"/>
      <scheme val="minor"/>
    </font>
    <font>
      <i/>
      <sz val="8"/>
      <color theme="1"/>
      <name val="Calibri"/>
      <family val="2"/>
      <scheme val="minor"/>
    </font>
    <font>
      <b/>
      <i/>
      <sz val="8"/>
      <color rgb="FF0070C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FF"/>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146">
    <xf numFmtId="0" fontId="0" fillId="0" borderId="0" xfId="0"/>
    <xf numFmtId="0" fontId="2" fillId="0" borderId="0" xfId="0" applyFont="1"/>
    <xf numFmtId="0" fontId="3" fillId="0" borderId="0" xfId="0" applyFont="1"/>
    <xf numFmtId="0" fontId="2" fillId="0" borderId="0" xfId="0" applyFont="1" applyBorder="1"/>
    <xf numFmtId="0" fontId="3" fillId="0" borderId="1" xfId="0" applyFont="1" applyBorder="1"/>
    <xf numFmtId="0" fontId="3" fillId="0" borderId="0" xfId="0" applyFont="1" applyBorder="1" applyAlignment="1">
      <alignment horizontal="center" vertical="center"/>
    </xf>
    <xf numFmtId="0" fontId="3" fillId="0" borderId="0" xfId="0" applyFont="1" applyBorder="1"/>
    <xf numFmtId="0" fontId="2" fillId="0" borderId="0" xfId="0" applyFont="1" applyBorder="1" applyAlignment="1">
      <alignment horizontal="center" vertical="center" wrapText="1"/>
    </xf>
    <xf numFmtId="0" fontId="2" fillId="0" borderId="1" xfId="0" applyFont="1" applyBorder="1"/>
    <xf numFmtId="0" fontId="3" fillId="0" borderId="0" xfId="0" applyFont="1" applyBorder="1" applyAlignment="1">
      <alignment horizontal="center"/>
    </xf>
    <xf numFmtId="0" fontId="3" fillId="0" borderId="1" xfId="0" applyFont="1" applyBorder="1" applyAlignment="1">
      <alignment horizontal="center"/>
    </xf>
    <xf numFmtId="0" fontId="3" fillId="2"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xf>
    <xf numFmtId="1" fontId="3"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0" borderId="1" xfId="0" applyFont="1" applyBorder="1" applyAlignment="1">
      <alignment horizontal="center" wrapText="1"/>
    </xf>
    <xf numFmtId="0" fontId="3" fillId="4" borderId="1" xfId="0" applyFont="1" applyFill="1" applyBorder="1" applyAlignment="1">
      <alignment horizontal="center" vertical="center" wrapText="1"/>
    </xf>
    <xf numFmtId="0" fontId="5" fillId="4" borderId="1" xfId="0" applyFont="1" applyFill="1" applyBorder="1" applyAlignment="1">
      <alignment horizontal="justify" vertical="center" wrapText="1"/>
    </xf>
    <xf numFmtId="1" fontId="3" fillId="4" borderId="1"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0" fontId="3" fillId="5" borderId="1" xfId="0" applyFont="1" applyFill="1" applyBorder="1" applyAlignment="1">
      <alignment horizontal="left" vertical="center" wrapText="1"/>
    </xf>
    <xf numFmtId="1" fontId="3" fillId="5" borderId="1" xfId="0" applyNumberFormat="1" applyFont="1" applyFill="1" applyBorder="1" applyAlignment="1">
      <alignment horizontal="center" vertical="center" wrapText="1"/>
    </xf>
    <xf numFmtId="1" fontId="2" fillId="5" borderId="1" xfId="0" applyNumberFormat="1"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5" fillId="2" borderId="1" xfId="0" applyFont="1" applyFill="1" applyBorder="1" applyAlignment="1">
      <alignment horizontal="center" vertical="top" wrapText="1"/>
    </xf>
    <xf numFmtId="0" fontId="5" fillId="0" borderId="1" xfId="0" applyFont="1" applyBorder="1" applyAlignment="1">
      <alignment horizontal="center" vertical="top" wrapText="1"/>
    </xf>
    <xf numFmtId="0" fontId="5" fillId="2" borderId="1" xfId="0" applyFont="1" applyFill="1" applyBorder="1" applyAlignment="1">
      <alignment horizontal="left" vertical="center" wrapText="1"/>
    </xf>
    <xf numFmtId="1" fontId="5" fillId="0" borderId="1" xfId="0" applyNumberFormat="1" applyFont="1" applyFill="1" applyBorder="1" applyAlignment="1">
      <alignment horizontal="center" vertical="center" wrapText="1"/>
    </xf>
    <xf numFmtId="0" fontId="2" fillId="2" borderId="1" xfId="0" applyFont="1" applyFill="1" applyBorder="1"/>
    <xf numFmtId="0" fontId="2" fillId="2" borderId="0" xfId="0" applyFont="1" applyFill="1"/>
    <xf numFmtId="0" fontId="8" fillId="0" borderId="1" xfId="0" applyFont="1" applyFill="1" applyBorder="1" applyAlignment="1">
      <alignment horizontal="left" vertical="top" wrapText="1"/>
    </xf>
    <xf numFmtId="1" fontId="8" fillId="0"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8" fillId="0" borderId="1" xfId="0" applyFont="1" applyBorder="1"/>
    <xf numFmtId="0" fontId="8" fillId="0" borderId="0" xfId="0" applyFont="1"/>
    <xf numFmtId="0" fontId="9" fillId="2" borderId="1" xfId="0" applyFont="1" applyFill="1" applyBorder="1" applyAlignment="1">
      <alignment horizontal="center" vertical="center" wrapText="1"/>
    </xf>
    <xf numFmtId="0" fontId="11" fillId="0" borderId="1" xfId="0" applyFont="1" applyFill="1" applyBorder="1" applyAlignment="1">
      <alignment horizontal="left" vertical="top" wrapText="1"/>
    </xf>
    <xf numFmtId="0" fontId="12" fillId="2" borderId="1" xfId="0" applyFont="1" applyFill="1" applyBorder="1" applyAlignment="1">
      <alignment horizontal="left" vertical="top" wrapText="1"/>
    </xf>
    <xf numFmtId="0" fontId="5" fillId="0" borderId="1" xfId="0" applyFont="1" applyFill="1" applyBorder="1" applyAlignment="1">
      <alignment horizontal="left" vertical="center" wrapText="1"/>
    </xf>
    <xf numFmtId="0" fontId="11"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11" fillId="0" borderId="1" xfId="0" applyFont="1" applyBorder="1"/>
    <xf numFmtId="0" fontId="5" fillId="5" borderId="1" xfId="0" applyFont="1" applyFill="1" applyBorder="1" applyAlignment="1">
      <alignment horizontal="left" vertical="top" wrapText="1"/>
    </xf>
    <xf numFmtId="1" fontId="5" fillId="5" borderId="1" xfId="0" applyNumberFormat="1" applyFont="1" applyFill="1" applyBorder="1" applyAlignment="1">
      <alignment horizontal="center" vertical="center" wrapText="1"/>
    </xf>
    <xf numFmtId="0" fontId="5" fillId="5" borderId="1" xfId="0" applyFont="1" applyFill="1" applyBorder="1" applyAlignment="1">
      <alignment horizontal="center" vertical="top" wrapText="1"/>
    </xf>
    <xf numFmtId="0" fontId="2" fillId="5" borderId="1" xfId="0" applyFont="1" applyFill="1" applyBorder="1"/>
    <xf numFmtId="49" fontId="8" fillId="0" borderId="1"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2" fillId="0" borderId="1" xfId="0" applyFont="1" applyBorder="1" applyAlignment="1">
      <alignment horizontal="center" vertical="center" wrapText="1"/>
    </xf>
    <xf numFmtId="1" fontId="5" fillId="2" borderId="1" xfId="0" applyNumberFormat="1" applyFont="1" applyFill="1" applyBorder="1" applyAlignment="1">
      <alignment horizontal="center" vertical="center" wrapText="1"/>
    </xf>
    <xf numFmtId="0" fontId="8" fillId="2" borderId="1" xfId="0" applyFont="1" applyFill="1" applyBorder="1"/>
    <xf numFmtId="0" fontId="8" fillId="2" borderId="0" xfId="0" applyFont="1" applyFill="1"/>
    <xf numFmtId="49" fontId="3" fillId="5" borderId="1" xfId="0" applyNumberFormat="1" applyFont="1" applyFill="1" applyBorder="1" applyAlignment="1">
      <alignment horizontal="left" vertical="center" wrapText="1"/>
    </xf>
    <xf numFmtId="0" fontId="5" fillId="5" borderId="1" xfId="0" applyFont="1" applyFill="1" applyBorder="1" applyAlignment="1">
      <alignment horizontal="left" vertical="center" wrapText="1"/>
    </xf>
    <xf numFmtId="0" fontId="5" fillId="5" borderId="1" xfId="0" applyFont="1" applyFill="1" applyBorder="1" applyAlignment="1">
      <alignment horizontal="center" vertical="center" wrapText="1"/>
    </xf>
    <xf numFmtId="0" fontId="8" fillId="5" borderId="1" xfId="0" applyFont="1" applyFill="1" applyBorder="1"/>
    <xf numFmtId="0" fontId="8" fillId="5" borderId="1" xfId="0" applyFont="1" applyFill="1" applyBorder="1" applyAlignment="1">
      <alignment horizontal="left" vertical="top" wrapText="1"/>
    </xf>
    <xf numFmtId="0" fontId="13" fillId="2" borderId="1" xfId="0" applyFont="1" applyFill="1" applyBorder="1" applyAlignment="1">
      <alignment horizontal="left" vertical="top" wrapText="1"/>
    </xf>
    <xf numFmtId="1" fontId="8" fillId="2" borderId="1" xfId="0" applyNumberFormat="1" applyFont="1" applyFill="1" applyBorder="1" applyAlignment="1">
      <alignment horizontal="center" vertical="center" wrapText="1"/>
    </xf>
    <xf numFmtId="1" fontId="2" fillId="5" borderId="1" xfId="0" applyNumberFormat="1" applyFont="1" applyFill="1" applyBorder="1" applyAlignment="1">
      <alignment horizontal="left" vertical="top" wrapText="1"/>
    </xf>
    <xf numFmtId="0" fontId="2" fillId="0" borderId="1" xfId="0" applyFont="1" applyBorder="1" applyAlignment="1">
      <alignment horizontal="justify" vertical="center" wrapText="1"/>
    </xf>
    <xf numFmtId="0" fontId="11" fillId="7" borderId="1" xfId="0" applyFont="1" applyFill="1" applyBorder="1" applyAlignment="1">
      <alignment vertical="center" wrapText="1"/>
    </xf>
    <xf numFmtId="0" fontId="5" fillId="5" borderId="1" xfId="0" applyFont="1" applyFill="1" applyBorder="1" applyAlignment="1">
      <alignment vertical="center" wrapText="1"/>
    </xf>
    <xf numFmtId="0" fontId="3" fillId="5" borderId="1" xfId="0" applyFont="1" applyFill="1" applyBorder="1" applyAlignment="1">
      <alignment horizontal="center" vertical="center" wrapText="1"/>
    </xf>
    <xf numFmtId="0" fontId="2" fillId="5" borderId="1" xfId="0" applyFont="1" applyFill="1" applyBorder="1" applyAlignment="1">
      <alignment horizontal="left" vertical="top" wrapText="1"/>
    </xf>
    <xf numFmtId="0" fontId="8" fillId="7" borderId="1" xfId="0" applyFont="1" applyFill="1" applyBorder="1" applyAlignment="1">
      <alignment vertical="center" wrapText="1"/>
    </xf>
    <xf numFmtId="0" fontId="2" fillId="0" borderId="1" xfId="0" applyFont="1" applyFill="1" applyBorder="1" applyAlignment="1">
      <alignment horizontal="left" vertical="top" wrapText="1"/>
    </xf>
    <xf numFmtId="0" fontId="8" fillId="0" borderId="1" xfId="0" applyFont="1" applyBorder="1" applyAlignment="1">
      <alignment horizontal="left" vertical="top" wrapText="1"/>
    </xf>
    <xf numFmtId="0" fontId="13" fillId="7" borderId="1" xfId="0" applyFont="1" applyFill="1" applyBorder="1" applyAlignment="1">
      <alignment vertical="center" wrapText="1"/>
    </xf>
    <xf numFmtId="1" fontId="15" fillId="2"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14" fillId="2" borderId="1" xfId="0" applyFont="1" applyFill="1" applyBorder="1" applyAlignment="1">
      <alignment horizontal="left" vertical="top" wrapText="1"/>
    </xf>
    <xf numFmtId="0" fontId="16" fillId="2" borderId="1" xfId="0" applyFont="1" applyFill="1" applyBorder="1" applyAlignment="1">
      <alignment horizontal="left" vertical="top" wrapText="1"/>
    </xf>
    <xf numFmtId="1" fontId="5" fillId="5" borderId="1" xfId="0" applyNumberFormat="1" applyFont="1" applyFill="1" applyBorder="1" applyAlignment="1">
      <alignment horizontal="left" vertical="top" wrapText="1"/>
    </xf>
    <xf numFmtId="1" fontId="8" fillId="5" borderId="1" xfId="0" applyNumberFormat="1" applyFont="1" applyFill="1" applyBorder="1" applyAlignment="1">
      <alignment horizontal="left" vertical="top" wrapText="1"/>
    </xf>
    <xf numFmtId="0" fontId="2" fillId="2" borderId="1" xfId="0" applyFont="1" applyFill="1" applyBorder="1" applyAlignment="1">
      <alignment horizontal="center" vertical="top" wrapText="1"/>
    </xf>
    <xf numFmtId="49" fontId="5" fillId="4" borderId="1" xfId="0" applyNumberFormat="1" applyFont="1" applyFill="1" applyBorder="1" applyAlignment="1">
      <alignment horizontal="center" vertical="center" wrapText="1"/>
    </xf>
    <xf numFmtId="0" fontId="5" fillId="4" borderId="1" xfId="0" applyFont="1" applyFill="1" applyBorder="1" applyAlignment="1">
      <alignment horizontal="left" vertical="center" wrapText="1"/>
    </xf>
    <xf numFmtId="1" fontId="3" fillId="4" borderId="1" xfId="0" applyNumberFormat="1" applyFont="1" applyFill="1" applyBorder="1" applyAlignment="1">
      <alignment horizontal="center" vertical="center"/>
    </xf>
    <xf numFmtId="1" fontId="3" fillId="5" borderId="1" xfId="0" applyNumberFormat="1" applyFont="1" applyFill="1" applyBorder="1" applyAlignment="1">
      <alignment horizontal="center" vertical="center"/>
    </xf>
    <xf numFmtId="0" fontId="5" fillId="0" borderId="1" xfId="0" applyFont="1" applyBorder="1" applyAlignment="1">
      <alignment vertical="top" wrapText="1"/>
    </xf>
    <xf numFmtId="0" fontId="5" fillId="0" borderId="1" xfId="0" applyFont="1" applyFill="1" applyBorder="1" applyAlignment="1">
      <alignment horizontal="center" vertical="center"/>
    </xf>
    <xf numFmtId="164" fontId="5" fillId="2"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xf>
    <xf numFmtId="0" fontId="8" fillId="0" borderId="1" xfId="0" applyFont="1" applyFill="1" applyBorder="1"/>
    <xf numFmtId="0" fontId="8" fillId="0" borderId="0" xfId="0" applyFont="1" applyFill="1"/>
    <xf numFmtId="0" fontId="8" fillId="6" borderId="0" xfId="0" applyFont="1" applyFill="1"/>
    <xf numFmtId="1" fontId="5" fillId="5" borderId="1" xfId="0" applyNumberFormat="1" applyFont="1" applyFill="1" applyBorder="1" applyAlignment="1">
      <alignment horizontal="center" vertical="center"/>
    </xf>
    <xf numFmtId="0" fontId="5" fillId="2" borderId="1" xfId="0" applyFont="1" applyFill="1" applyBorder="1" applyAlignment="1">
      <alignment horizontal="left" vertical="top" wrapText="1"/>
    </xf>
    <xf numFmtId="1" fontId="5" fillId="2" borderId="1" xfId="0" applyNumberFormat="1" applyFont="1" applyFill="1" applyBorder="1" applyAlignment="1">
      <alignment horizontal="center" vertical="center"/>
    </xf>
    <xf numFmtId="0" fontId="2" fillId="2" borderId="1" xfId="0" applyFont="1" applyFill="1" applyBorder="1" applyAlignment="1">
      <alignment horizontal="left" vertical="top" wrapText="1"/>
    </xf>
    <xf numFmtId="0" fontId="11" fillId="0" borderId="1" xfId="0" applyFont="1" applyFill="1" applyBorder="1" applyAlignment="1">
      <alignment horizontal="left" vertical="center" wrapText="1"/>
    </xf>
    <xf numFmtId="0" fontId="5" fillId="4" borderId="1" xfId="0" applyFont="1" applyFill="1" applyBorder="1" applyAlignment="1">
      <alignment horizontal="center" vertical="center"/>
    </xf>
    <xf numFmtId="0" fontId="8" fillId="4" borderId="1" xfId="0" applyFont="1" applyFill="1" applyBorder="1" applyAlignment="1">
      <alignment horizontal="left"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xf>
    <xf numFmtId="0" fontId="8" fillId="0" borderId="1" xfId="0" applyFont="1" applyBorder="1" applyAlignment="1">
      <alignment wrapText="1"/>
    </xf>
    <xf numFmtId="0" fontId="8" fillId="0" borderId="1" xfId="0" applyFont="1" applyBorder="1" applyAlignment="1">
      <alignment vertical="center" wrapText="1"/>
    </xf>
    <xf numFmtId="0" fontId="8" fillId="0" borderId="1" xfId="0" applyFont="1" applyBorder="1" applyAlignment="1">
      <alignment vertical="center"/>
    </xf>
    <xf numFmtId="49" fontId="5" fillId="4" borderId="1" xfId="0" applyNumberFormat="1" applyFont="1" applyFill="1" applyBorder="1" applyAlignment="1">
      <alignment horizontal="center" vertical="center"/>
    </xf>
    <xf numFmtId="1" fontId="5" fillId="4" borderId="1" xfId="0" quotePrefix="1" applyNumberFormat="1" applyFont="1" applyFill="1" applyBorder="1" applyAlignment="1">
      <alignment horizontal="center" vertical="center" wrapText="1"/>
    </xf>
    <xf numFmtId="49" fontId="5" fillId="5" borderId="1" xfId="0" applyNumberFormat="1" applyFont="1" applyFill="1" applyBorder="1" applyAlignment="1">
      <alignment horizontal="center" vertical="center"/>
    </xf>
    <xf numFmtId="0" fontId="5" fillId="5" borderId="1" xfId="0" applyFont="1" applyFill="1" applyBorder="1" applyAlignment="1">
      <alignment horizontal="justify" vertical="center" wrapText="1"/>
    </xf>
    <xf numFmtId="1" fontId="8" fillId="0" borderId="1" xfId="0" applyNumberFormat="1" applyFont="1" applyBorder="1" applyAlignment="1">
      <alignment horizontal="center" vertical="center"/>
    </xf>
    <xf numFmtId="2" fontId="11" fillId="0" borderId="1" xfId="0" applyNumberFormat="1" applyFont="1" applyBorder="1" applyAlignment="1">
      <alignment horizontal="left" vertical="top" wrapText="1"/>
    </xf>
    <xf numFmtId="1" fontId="8" fillId="5" borderId="1" xfId="0" applyNumberFormat="1" applyFont="1" applyFill="1" applyBorder="1" applyAlignment="1">
      <alignment horizontal="center" vertical="center"/>
    </xf>
    <xf numFmtId="1" fontId="8" fillId="2" borderId="1" xfId="0" applyNumberFormat="1" applyFont="1" applyFill="1" applyBorder="1" applyAlignment="1">
      <alignment horizontal="center" vertical="center"/>
    </xf>
    <xf numFmtId="0" fontId="5" fillId="0" borderId="1" xfId="0" applyFont="1" applyFill="1" applyBorder="1" applyAlignment="1">
      <alignment horizontal="center" vertical="top" wrapText="1"/>
    </xf>
    <xf numFmtId="49" fontId="3" fillId="4" borderId="1" xfId="0" applyNumberFormat="1" applyFont="1" applyFill="1" applyBorder="1" applyAlignment="1">
      <alignment horizontal="center" vertical="center"/>
    </xf>
    <xf numFmtId="1" fontId="5" fillId="4" borderId="1" xfId="0" applyNumberFormat="1" applyFont="1" applyFill="1" applyBorder="1" applyAlignment="1">
      <alignment horizontal="center" vertical="center" wrapText="1"/>
    </xf>
    <xf numFmtId="1" fontId="8" fillId="4" borderId="1" xfId="0" applyNumberFormat="1" applyFont="1" applyFill="1" applyBorder="1" applyAlignment="1">
      <alignment horizontal="left" vertical="top" wrapText="1"/>
    </xf>
    <xf numFmtId="49" fontId="5" fillId="0" borderId="1" xfId="0" applyNumberFormat="1" applyFont="1" applyBorder="1" applyAlignment="1">
      <alignment horizontal="center" vertical="center"/>
    </xf>
    <xf numFmtId="1" fontId="8" fillId="0" borderId="1" xfId="0" applyNumberFormat="1" applyFont="1" applyBorder="1" applyAlignment="1">
      <alignment horizontal="center" vertical="center" wrapText="1"/>
    </xf>
    <xf numFmtId="1" fontId="5" fillId="0" borderId="1" xfId="0" applyNumberFormat="1" applyFont="1" applyFill="1" applyBorder="1" applyAlignment="1">
      <alignment horizontal="center" vertical="top" wrapText="1"/>
    </xf>
    <xf numFmtId="0" fontId="2" fillId="0" borderId="1" xfId="0" applyFont="1" applyBorder="1" applyAlignment="1">
      <alignment horizontal="left" vertical="top" wrapText="1"/>
    </xf>
    <xf numFmtId="49" fontId="5" fillId="0" borderId="1" xfId="0" applyNumberFormat="1" applyFont="1" applyFill="1" applyBorder="1" applyAlignment="1">
      <alignment horizontal="center" vertical="center"/>
    </xf>
    <xf numFmtId="0" fontId="2" fillId="0" borderId="0" xfId="0" applyFont="1" applyAlignment="1">
      <alignment horizontal="center" wrapText="1"/>
    </xf>
    <xf numFmtId="0" fontId="7" fillId="2" borderId="0" xfId="0" applyFont="1" applyFill="1" applyAlignment="1">
      <alignment horizontal="center" vertical="center" wrapText="1"/>
    </xf>
    <xf numFmtId="2" fontId="11" fillId="0" borderId="1" xfId="0" applyNumberFormat="1" applyFont="1" applyFill="1" applyBorder="1" applyAlignment="1">
      <alignment horizontal="left" vertical="top" wrapText="1"/>
    </xf>
    <xf numFmtId="1" fontId="8"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15" fillId="2" borderId="1" xfId="0" applyFont="1" applyFill="1" applyBorder="1" applyAlignment="1">
      <alignment horizontal="center" vertical="top"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horizontal="center"/>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5" borderId="1" xfId="0" applyFont="1" applyFill="1" applyBorder="1" applyAlignment="1">
      <alignment horizontal="left" vertical="center"/>
    </xf>
    <xf numFmtId="49" fontId="3" fillId="5" borderId="1" xfId="0" applyNumberFormat="1" applyFont="1" applyFill="1" applyBorder="1" applyAlignment="1">
      <alignment horizontal="center" vertical="center" wrapText="1"/>
    </xf>
    <xf numFmtId="1" fontId="3" fillId="5" borderId="1" xfId="0" applyNumberFormat="1" applyFont="1" applyFill="1" applyBorder="1" applyAlignment="1">
      <alignment horizontal="center" vertical="center"/>
    </xf>
    <xf numFmtId="0" fontId="5" fillId="3" borderId="1" xfId="0" applyFont="1" applyFill="1" applyBorder="1" applyAlignment="1">
      <alignment horizontal="left" vertical="center" wrapText="1"/>
    </xf>
    <xf numFmtId="0" fontId="8" fillId="0" borderId="1" xfId="0" applyFont="1" applyBorder="1" applyAlignment="1">
      <alignment horizontal="center" vertical="center" wrapText="1"/>
    </xf>
    <xf numFmtId="49" fontId="3" fillId="2"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left" vertical="center"/>
    </xf>
    <xf numFmtId="164" fontId="8" fillId="0" borderId="1" xfId="0" applyNumberFormat="1" applyFont="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L505"/>
  <sheetViews>
    <sheetView tabSelected="1" zoomScale="115" zoomScaleNormal="115" zoomScaleSheetLayoutView="100" workbookViewId="0">
      <selection activeCell="B89" sqref="B89"/>
    </sheetView>
  </sheetViews>
  <sheetFormatPr defaultColWidth="9.109375" defaultRowHeight="10.199999999999999" x14ac:dyDescent="0.2"/>
  <cols>
    <col min="1" max="1" width="7" style="1" customWidth="1"/>
    <col min="2" max="2" width="40.88671875" style="1" customWidth="1"/>
    <col min="3" max="3" width="6.33203125" style="2" customWidth="1"/>
    <col min="4" max="4" width="4.33203125" style="2" customWidth="1"/>
    <col min="5" max="5" width="3.6640625" style="2" customWidth="1"/>
    <col min="6" max="6" width="4.33203125" style="2" customWidth="1"/>
    <col min="7" max="7" width="9.33203125" style="124" customWidth="1"/>
    <col min="8" max="8" width="11.21875" style="123" customWidth="1"/>
    <col min="9" max="9" width="7.77734375" style="1" customWidth="1"/>
    <col min="10" max="10" width="34" style="1" customWidth="1"/>
    <col min="11" max="11" width="6" style="1" customWidth="1"/>
    <col min="12" max="16384" width="9.109375" style="1"/>
  </cols>
  <sheetData>
    <row r="1" spans="1:11" x14ac:dyDescent="0.2">
      <c r="E1" s="3"/>
      <c r="F1" s="3"/>
      <c r="G1" s="3"/>
      <c r="H1" s="3"/>
    </row>
    <row r="2" spans="1:11" s="2" customFormat="1" ht="23.55" customHeight="1" x14ac:dyDescent="0.2">
      <c r="A2" s="4"/>
      <c r="B2" s="129" t="s">
        <v>0</v>
      </c>
      <c r="C2" s="129"/>
      <c r="D2" s="5"/>
      <c r="E2" s="3"/>
      <c r="F2" s="3"/>
      <c r="G2" s="3"/>
      <c r="H2" s="3"/>
      <c r="I2" s="6"/>
      <c r="J2" s="6"/>
      <c r="K2" s="6"/>
    </row>
    <row r="3" spans="1:11" s="2" customFormat="1" ht="31.8" customHeight="1" x14ac:dyDescent="0.2">
      <c r="A3" s="4"/>
      <c r="B3" s="130" t="s">
        <v>92</v>
      </c>
      <c r="C3" s="130"/>
      <c r="D3" s="7"/>
      <c r="E3" s="3"/>
      <c r="F3" s="3"/>
      <c r="G3" s="3"/>
      <c r="H3" s="3"/>
      <c r="I3" s="6"/>
      <c r="J3" s="6"/>
      <c r="K3" s="6"/>
    </row>
    <row r="4" spans="1:11" ht="98.4" customHeight="1" x14ac:dyDescent="0.2">
      <c r="A4" s="8"/>
      <c r="B4" s="131" t="s">
        <v>31</v>
      </c>
      <c r="C4" s="132"/>
      <c r="D4" s="9"/>
      <c r="E4" s="3"/>
      <c r="F4" s="3"/>
      <c r="G4" s="3"/>
      <c r="H4" s="3"/>
      <c r="I4" s="3"/>
      <c r="J4" s="3"/>
      <c r="K4" s="3"/>
    </row>
    <row r="5" spans="1:11" x14ac:dyDescent="0.2">
      <c r="A5" s="8"/>
      <c r="B5" s="10"/>
      <c r="C5" s="10"/>
      <c r="D5" s="9"/>
      <c r="E5" s="9"/>
      <c r="F5" s="3"/>
      <c r="G5" s="3"/>
      <c r="H5" s="3"/>
      <c r="I5" s="3"/>
      <c r="J5" s="3"/>
      <c r="K5" s="3"/>
    </row>
    <row r="6" spans="1:11" ht="92.4" customHeight="1" x14ac:dyDescent="0.2">
      <c r="A6" s="8"/>
      <c r="B6" s="11" t="s">
        <v>93</v>
      </c>
      <c r="C6" s="10"/>
      <c r="D6" s="9"/>
      <c r="E6" s="9"/>
      <c r="F6" s="3"/>
      <c r="G6" s="3"/>
      <c r="H6" s="3"/>
      <c r="I6" s="3"/>
      <c r="J6" s="3"/>
      <c r="K6" s="3"/>
    </row>
    <row r="7" spans="1:11" ht="31.5" customHeight="1" x14ac:dyDescent="0.2">
      <c r="A7" s="133" t="s">
        <v>1</v>
      </c>
      <c r="B7" s="134"/>
      <c r="C7" s="134"/>
      <c r="D7" s="12"/>
      <c r="E7" s="12"/>
      <c r="F7" s="3"/>
      <c r="G7" s="3"/>
      <c r="H7" s="3"/>
      <c r="I7" s="3"/>
      <c r="J7" s="3"/>
      <c r="K7" s="3"/>
    </row>
    <row r="8" spans="1:11" ht="71.400000000000006" x14ac:dyDescent="0.2">
      <c r="A8" s="13" t="s">
        <v>2</v>
      </c>
      <c r="B8" s="14" t="s">
        <v>3</v>
      </c>
      <c r="C8" s="15" t="s">
        <v>4</v>
      </c>
      <c r="D8" s="15" t="s">
        <v>56</v>
      </c>
      <c r="E8" s="15" t="s">
        <v>57</v>
      </c>
      <c r="F8" s="15" t="s">
        <v>58</v>
      </c>
      <c r="G8" s="139" t="s">
        <v>59</v>
      </c>
      <c r="H8" s="139"/>
      <c r="I8" s="139"/>
      <c r="J8" s="16" t="s">
        <v>60</v>
      </c>
      <c r="K8" s="16" t="s">
        <v>61</v>
      </c>
    </row>
    <row r="9" spans="1:11" ht="33.6" customHeight="1" x14ac:dyDescent="0.2">
      <c r="A9" s="135" t="s">
        <v>5</v>
      </c>
      <c r="B9" s="135"/>
      <c r="C9" s="17">
        <f>SUM(C10+C54+C70+C75+C86)</f>
        <v>100</v>
      </c>
      <c r="D9" s="17"/>
      <c r="E9" s="17"/>
      <c r="F9" s="17"/>
      <c r="G9" s="18"/>
      <c r="H9" s="19"/>
      <c r="I9" s="8"/>
      <c r="J9" s="8"/>
      <c r="K9" s="8"/>
    </row>
    <row r="10" spans="1:11" s="2" customFormat="1" ht="33" customHeight="1" x14ac:dyDescent="0.2">
      <c r="A10" s="20">
        <v>1</v>
      </c>
      <c r="B10" s="21" t="s">
        <v>94</v>
      </c>
      <c r="C10" s="22">
        <f>C11+C27+C34+C39+C45+C49</f>
        <v>51</v>
      </c>
      <c r="D10" s="22"/>
      <c r="E10" s="22"/>
      <c r="F10" s="22"/>
      <c r="G10" s="22"/>
      <c r="H10" s="22"/>
      <c r="I10" s="22"/>
      <c r="J10" s="22"/>
      <c r="K10" s="22"/>
    </row>
    <row r="11" spans="1:11" ht="91.8" x14ac:dyDescent="0.2">
      <c r="A11" s="23" t="s">
        <v>6</v>
      </c>
      <c r="B11" s="24" t="s">
        <v>95</v>
      </c>
      <c r="C11" s="25">
        <f>MAX(C12:C26)</f>
        <v>15</v>
      </c>
      <c r="D11" s="25"/>
      <c r="E11" s="25"/>
      <c r="F11" s="25"/>
      <c r="G11" s="25"/>
      <c r="H11" s="25" t="s">
        <v>82</v>
      </c>
      <c r="I11" s="25"/>
      <c r="J11" s="26" t="s">
        <v>96</v>
      </c>
      <c r="K11" s="25"/>
    </row>
    <row r="12" spans="1:11" x14ac:dyDescent="0.2">
      <c r="A12" s="27" t="s">
        <v>21</v>
      </c>
      <c r="B12" s="28" t="s">
        <v>97</v>
      </c>
      <c r="C12" s="17">
        <f>MAX(C13:C16)</f>
        <v>15</v>
      </c>
      <c r="D12" s="17"/>
      <c r="E12" s="17"/>
      <c r="F12" s="17"/>
      <c r="G12" s="29"/>
      <c r="H12" s="30"/>
      <c r="I12" s="8"/>
      <c r="J12" s="8"/>
      <c r="K12" s="8"/>
    </row>
    <row r="13" spans="1:11" s="34" customFormat="1" ht="20.399999999999999" x14ac:dyDescent="0.2">
      <c r="A13" s="141"/>
      <c r="B13" s="31" t="s">
        <v>98</v>
      </c>
      <c r="C13" s="32">
        <f>MAX(C14:C16)</f>
        <v>15</v>
      </c>
      <c r="D13" s="32"/>
      <c r="E13" s="32"/>
      <c r="F13" s="32"/>
      <c r="G13" s="29"/>
      <c r="H13" s="29"/>
      <c r="I13" s="33"/>
      <c r="J13" s="33"/>
      <c r="K13" s="33"/>
    </row>
    <row r="14" spans="1:11" s="39" customFormat="1" ht="40.799999999999997" x14ac:dyDescent="0.2">
      <c r="A14" s="141"/>
      <c r="B14" s="35" t="s">
        <v>99</v>
      </c>
      <c r="C14" s="36">
        <v>15</v>
      </c>
      <c r="D14" s="36"/>
      <c r="E14" s="36"/>
      <c r="F14" s="36"/>
      <c r="G14" s="37" t="s">
        <v>83</v>
      </c>
      <c r="H14" s="29"/>
      <c r="I14" s="38"/>
      <c r="J14" s="38"/>
      <c r="K14" s="38"/>
    </row>
    <row r="15" spans="1:11" s="39" customFormat="1" ht="40.799999999999997" x14ac:dyDescent="0.2">
      <c r="A15" s="141"/>
      <c r="B15" s="35" t="s">
        <v>100</v>
      </c>
      <c r="C15" s="36">
        <v>10</v>
      </c>
      <c r="D15" s="36"/>
      <c r="E15" s="36"/>
      <c r="F15" s="36"/>
      <c r="G15" s="37" t="s">
        <v>84</v>
      </c>
      <c r="H15" s="30"/>
      <c r="I15" s="38"/>
      <c r="J15" s="38"/>
      <c r="K15" s="38"/>
    </row>
    <row r="16" spans="1:11" s="39" customFormat="1" ht="40.799999999999997" x14ac:dyDescent="0.2">
      <c r="A16" s="141"/>
      <c r="B16" s="35" t="s">
        <v>104</v>
      </c>
      <c r="C16" s="36">
        <v>0</v>
      </c>
      <c r="D16" s="36"/>
      <c r="E16" s="36"/>
      <c r="F16" s="36"/>
      <c r="G16" s="40" t="s">
        <v>51</v>
      </c>
      <c r="H16" s="30"/>
      <c r="I16" s="38"/>
      <c r="J16" s="38"/>
      <c r="K16" s="38"/>
    </row>
    <row r="17" spans="1:11" s="39" customFormat="1" ht="40.799999999999997" x14ac:dyDescent="0.2">
      <c r="A17" s="141"/>
      <c r="B17" s="41" t="s">
        <v>101</v>
      </c>
      <c r="C17" s="36"/>
      <c r="D17" s="36"/>
      <c r="E17" s="36"/>
      <c r="F17" s="36"/>
      <c r="G17" s="42"/>
      <c r="H17" s="30"/>
      <c r="I17" s="38"/>
      <c r="J17" s="38"/>
      <c r="K17" s="38"/>
    </row>
    <row r="18" spans="1:11" s="39" customFormat="1" ht="91.8" x14ac:dyDescent="0.2">
      <c r="A18" s="141"/>
      <c r="B18" s="43" t="s">
        <v>102</v>
      </c>
      <c r="C18" s="32">
        <f>MAX(C19:C21)</f>
        <v>15</v>
      </c>
      <c r="D18" s="32"/>
      <c r="E18" s="32"/>
      <c r="F18" s="32"/>
      <c r="G18" s="29"/>
      <c r="H18" s="30"/>
      <c r="I18" s="38"/>
      <c r="J18" s="26" t="s">
        <v>77</v>
      </c>
      <c r="K18" s="38"/>
    </row>
    <row r="19" spans="1:11" s="39" customFormat="1" ht="30.6" x14ac:dyDescent="0.2">
      <c r="A19" s="141"/>
      <c r="B19" s="35" t="s">
        <v>103</v>
      </c>
      <c r="C19" s="36">
        <v>15</v>
      </c>
      <c r="D19" s="36"/>
      <c r="E19" s="36"/>
      <c r="F19" s="36"/>
      <c r="G19" s="37" t="s">
        <v>83</v>
      </c>
      <c r="H19" s="30"/>
      <c r="I19" s="38"/>
      <c r="J19" s="38"/>
      <c r="K19" s="38"/>
    </row>
    <row r="20" spans="1:11" s="39" customFormat="1" ht="20.399999999999999" x14ac:dyDescent="0.2">
      <c r="A20" s="141"/>
      <c r="B20" s="35" t="s">
        <v>105</v>
      </c>
      <c r="C20" s="36">
        <v>10</v>
      </c>
      <c r="D20" s="36"/>
      <c r="E20" s="36"/>
      <c r="F20" s="36"/>
      <c r="G20" s="37" t="s">
        <v>84</v>
      </c>
      <c r="H20" s="30"/>
      <c r="I20" s="38"/>
      <c r="J20" s="38"/>
      <c r="K20" s="38"/>
    </row>
    <row r="21" spans="1:11" s="39" customFormat="1" ht="25.2" customHeight="1" x14ac:dyDescent="0.2">
      <c r="A21" s="141"/>
      <c r="B21" s="35" t="s">
        <v>106</v>
      </c>
      <c r="C21" s="36">
        <v>0</v>
      </c>
      <c r="D21" s="36"/>
      <c r="E21" s="36"/>
      <c r="F21" s="36"/>
      <c r="G21" s="40" t="s">
        <v>51</v>
      </c>
      <c r="H21" s="30"/>
      <c r="I21" s="38"/>
      <c r="J21" s="38"/>
      <c r="K21" s="38"/>
    </row>
    <row r="22" spans="1:11" s="39" customFormat="1" ht="40.799999999999997" x14ac:dyDescent="0.2">
      <c r="A22" s="141"/>
      <c r="B22" s="44" t="s">
        <v>107</v>
      </c>
      <c r="C22" s="36"/>
      <c r="D22" s="36"/>
      <c r="E22" s="36"/>
      <c r="F22" s="36"/>
      <c r="G22" s="29"/>
      <c r="H22" s="30"/>
      <c r="I22" s="38"/>
      <c r="J22" s="38"/>
      <c r="K22" s="38"/>
    </row>
    <row r="23" spans="1:11" s="39" customFormat="1" ht="91.8" x14ac:dyDescent="0.2">
      <c r="A23" s="27" t="s">
        <v>22</v>
      </c>
      <c r="B23" s="31" t="s">
        <v>108</v>
      </c>
      <c r="C23" s="32">
        <f>MAX(C24:C25)</f>
        <v>15</v>
      </c>
      <c r="D23" s="32"/>
      <c r="E23" s="32"/>
      <c r="F23" s="32"/>
      <c r="G23" s="29"/>
      <c r="H23" s="30"/>
      <c r="I23" s="38"/>
      <c r="J23" s="26" t="s">
        <v>77</v>
      </c>
      <c r="K23" s="38"/>
    </row>
    <row r="24" spans="1:11" s="39" customFormat="1" ht="20.399999999999999" x14ac:dyDescent="0.2">
      <c r="A24" s="27"/>
      <c r="B24" s="45" t="s">
        <v>109</v>
      </c>
      <c r="C24" s="36">
        <v>15</v>
      </c>
      <c r="D24" s="36"/>
      <c r="E24" s="36"/>
      <c r="F24" s="36"/>
      <c r="G24" s="37" t="s">
        <v>148</v>
      </c>
      <c r="H24" s="37" t="str">
        <f>IF(C24&gt;0,"15","0")</f>
        <v>15</v>
      </c>
      <c r="I24" s="38"/>
      <c r="J24" s="38"/>
      <c r="K24" s="38"/>
    </row>
    <row r="25" spans="1:11" s="39" customFormat="1" ht="20.399999999999999" x14ac:dyDescent="0.2">
      <c r="A25" s="27"/>
      <c r="B25" s="45" t="s">
        <v>110</v>
      </c>
      <c r="C25" s="36">
        <v>5</v>
      </c>
      <c r="D25" s="36"/>
      <c r="E25" s="36"/>
      <c r="F25" s="36"/>
      <c r="G25" s="37" t="s">
        <v>149</v>
      </c>
      <c r="H25" s="37" t="str">
        <f>IF(C25&gt;0,"5","0")</f>
        <v>5</v>
      </c>
      <c r="I25" s="38"/>
      <c r="J25" s="38"/>
      <c r="K25" s="38"/>
    </row>
    <row r="26" spans="1:11" s="39" customFormat="1" ht="19.2" customHeight="1" x14ac:dyDescent="0.2">
      <c r="A26" s="27"/>
      <c r="B26" s="46" t="s">
        <v>54</v>
      </c>
      <c r="C26" s="36"/>
      <c r="D26" s="36"/>
      <c r="E26" s="36"/>
      <c r="F26" s="36"/>
      <c r="G26" s="29"/>
      <c r="H26" s="30"/>
      <c r="I26" s="38"/>
      <c r="J26" s="38"/>
      <c r="K26" s="38"/>
    </row>
    <row r="27" spans="1:11" s="39" customFormat="1" x14ac:dyDescent="0.2">
      <c r="A27" s="23" t="s">
        <v>7</v>
      </c>
      <c r="B27" s="47" t="s">
        <v>33</v>
      </c>
      <c r="C27" s="48">
        <f>C28+C31</f>
        <v>10</v>
      </c>
      <c r="D27" s="48"/>
      <c r="E27" s="48"/>
      <c r="F27" s="48"/>
      <c r="G27" s="48"/>
      <c r="H27" s="48"/>
      <c r="I27" s="48"/>
      <c r="J27" s="48"/>
      <c r="K27" s="48"/>
    </row>
    <row r="28" spans="1:11" ht="179.4" customHeight="1" x14ac:dyDescent="0.2">
      <c r="A28" s="23" t="s">
        <v>44</v>
      </c>
      <c r="B28" s="24" t="s">
        <v>111</v>
      </c>
      <c r="C28" s="25">
        <f>MAX(C29:C31)</f>
        <v>5</v>
      </c>
      <c r="D28" s="25"/>
      <c r="E28" s="25"/>
      <c r="F28" s="25"/>
      <c r="G28" s="68" t="s">
        <v>50</v>
      </c>
      <c r="H28" s="49"/>
      <c r="I28" s="50"/>
      <c r="J28" s="26" t="s">
        <v>91</v>
      </c>
      <c r="K28" s="50"/>
    </row>
    <row r="29" spans="1:11" s="39" customFormat="1" ht="81.599999999999994" x14ac:dyDescent="0.2">
      <c r="A29" s="51"/>
      <c r="B29" s="45" t="s">
        <v>55</v>
      </c>
      <c r="C29" s="36"/>
      <c r="D29" s="36"/>
      <c r="E29" s="36"/>
      <c r="F29" s="36"/>
      <c r="G29" s="37"/>
      <c r="H29" s="52">
        <f>((6-0)*5/(10-0))</f>
        <v>3</v>
      </c>
      <c r="I29" s="38"/>
      <c r="J29" s="105" t="s">
        <v>151</v>
      </c>
      <c r="K29" s="38"/>
    </row>
    <row r="30" spans="1:11" s="56" customFormat="1" ht="61.2" x14ac:dyDescent="0.2">
      <c r="A30" s="53"/>
      <c r="B30" s="44" t="s">
        <v>112</v>
      </c>
      <c r="C30" s="54"/>
      <c r="D30" s="54"/>
      <c r="E30" s="54"/>
      <c r="F30" s="54"/>
      <c r="G30" s="37"/>
      <c r="H30" s="52">
        <f>((0-0)*5/(10-0))</f>
        <v>0</v>
      </c>
      <c r="I30" s="55"/>
      <c r="J30" s="105" t="s">
        <v>152</v>
      </c>
      <c r="K30" s="55"/>
    </row>
    <row r="31" spans="1:11" s="56" customFormat="1" ht="138" customHeight="1" x14ac:dyDescent="0.2">
      <c r="A31" s="57" t="s">
        <v>45</v>
      </c>
      <c r="B31" s="58" t="s">
        <v>113</v>
      </c>
      <c r="C31" s="48">
        <v>5</v>
      </c>
      <c r="D31" s="48"/>
      <c r="E31" s="48"/>
      <c r="F31" s="48"/>
      <c r="G31" s="59" t="s">
        <v>62</v>
      </c>
      <c r="H31" s="59" t="str">
        <f>IF(C31&gt;0,"DA","NU")</f>
        <v>DA</v>
      </c>
      <c r="I31" s="60"/>
      <c r="J31" s="61" t="s">
        <v>153</v>
      </c>
      <c r="K31" s="60"/>
    </row>
    <row r="32" spans="1:11" s="56" customFormat="1" ht="20.399999999999999" x14ac:dyDescent="0.2">
      <c r="A32" s="57"/>
      <c r="B32" s="58"/>
      <c r="C32" s="48">
        <v>0</v>
      </c>
      <c r="D32" s="48"/>
      <c r="E32" s="48"/>
      <c r="F32" s="48"/>
      <c r="G32" s="49" t="s">
        <v>63</v>
      </c>
      <c r="H32" s="59" t="str">
        <f>IF(C32&gt;0,"DA","NU")</f>
        <v>NU</v>
      </c>
      <c r="I32" s="60"/>
      <c r="J32" s="60"/>
      <c r="K32" s="60"/>
    </row>
    <row r="33" spans="1:11" s="56" customFormat="1" ht="22.8" customHeight="1" x14ac:dyDescent="0.2">
      <c r="A33" s="53"/>
      <c r="B33" s="62" t="s">
        <v>34</v>
      </c>
      <c r="C33" s="63"/>
      <c r="D33" s="63"/>
      <c r="E33" s="63"/>
      <c r="F33" s="63"/>
      <c r="G33" s="55"/>
      <c r="H33" s="55"/>
      <c r="I33" s="55"/>
      <c r="J33" s="55"/>
      <c r="K33" s="55"/>
    </row>
    <row r="34" spans="1:11" ht="178.8" customHeight="1" x14ac:dyDescent="0.2">
      <c r="A34" s="23" t="s">
        <v>8</v>
      </c>
      <c r="B34" s="58" t="s">
        <v>114</v>
      </c>
      <c r="C34" s="25">
        <f>C35+C36+C37</f>
        <v>10</v>
      </c>
      <c r="D34" s="25"/>
      <c r="E34" s="25"/>
      <c r="F34" s="25"/>
      <c r="G34" s="25"/>
      <c r="H34" s="25"/>
      <c r="I34" s="25"/>
      <c r="J34" s="64" t="s">
        <v>154</v>
      </c>
      <c r="K34" s="25"/>
    </row>
    <row r="35" spans="1:11" s="39" customFormat="1" ht="30.6" x14ac:dyDescent="0.2">
      <c r="A35" s="142"/>
      <c r="B35" s="65" t="s">
        <v>35</v>
      </c>
      <c r="C35" s="53">
        <v>5</v>
      </c>
      <c r="D35" s="53"/>
      <c r="E35" s="53"/>
      <c r="F35" s="53"/>
      <c r="G35" s="29" t="s">
        <v>64</v>
      </c>
      <c r="H35" s="29" t="str">
        <f>IF(C35&gt;0,"DA","NU")</f>
        <v>DA</v>
      </c>
      <c r="I35" s="38"/>
      <c r="J35" s="38"/>
      <c r="K35" s="38"/>
    </row>
    <row r="36" spans="1:11" s="39" customFormat="1" ht="40.799999999999997" x14ac:dyDescent="0.2">
      <c r="A36" s="142"/>
      <c r="B36" s="65" t="s">
        <v>36</v>
      </c>
      <c r="C36" s="53">
        <v>5</v>
      </c>
      <c r="D36" s="53"/>
      <c r="E36" s="53"/>
      <c r="F36" s="53"/>
      <c r="G36" s="29" t="s">
        <v>65</v>
      </c>
      <c r="H36" s="29" t="str">
        <f t="shared" ref="H36:H37" si="0">IF(C36&gt;0,"DA","NU")</f>
        <v>DA</v>
      </c>
      <c r="I36" s="38"/>
      <c r="J36" s="38"/>
      <c r="K36" s="38"/>
    </row>
    <row r="37" spans="1:11" s="39" customFormat="1" ht="61.2" x14ac:dyDescent="0.2">
      <c r="A37" s="130"/>
      <c r="B37" s="65" t="s">
        <v>76</v>
      </c>
      <c r="C37" s="53">
        <v>0</v>
      </c>
      <c r="D37" s="53"/>
      <c r="E37" s="53"/>
      <c r="F37" s="53"/>
      <c r="G37" s="29" t="s">
        <v>66</v>
      </c>
      <c r="H37" s="29" t="str">
        <f t="shared" si="0"/>
        <v>NU</v>
      </c>
      <c r="I37" s="38"/>
      <c r="J37" s="38"/>
      <c r="K37" s="38"/>
    </row>
    <row r="38" spans="1:11" s="39" customFormat="1" x14ac:dyDescent="0.2">
      <c r="A38" s="130"/>
      <c r="B38" s="66" t="s">
        <v>43</v>
      </c>
      <c r="C38" s="53"/>
      <c r="D38" s="53"/>
      <c r="E38" s="53"/>
      <c r="F38" s="53"/>
      <c r="G38" s="29"/>
      <c r="H38" s="30"/>
      <c r="I38" s="38"/>
      <c r="J38" s="38"/>
      <c r="K38" s="38"/>
    </row>
    <row r="39" spans="1:11" s="39" customFormat="1" ht="103.8" customHeight="1" x14ac:dyDescent="0.2">
      <c r="A39" s="23" t="s">
        <v>12</v>
      </c>
      <c r="B39" s="67" t="s">
        <v>38</v>
      </c>
      <c r="C39" s="68">
        <f>C40+C41+C42</f>
        <v>6</v>
      </c>
      <c r="D39" s="68"/>
      <c r="E39" s="68"/>
      <c r="F39" s="68"/>
      <c r="G39" s="68"/>
      <c r="H39" s="68"/>
      <c r="I39" s="68"/>
      <c r="J39" s="69" t="s">
        <v>78</v>
      </c>
      <c r="K39" s="68"/>
    </row>
    <row r="40" spans="1:11" s="39" customFormat="1" ht="51" x14ac:dyDescent="0.2">
      <c r="A40" s="53"/>
      <c r="B40" s="70" t="s">
        <v>39</v>
      </c>
      <c r="C40" s="53">
        <v>2</v>
      </c>
      <c r="D40" s="53"/>
      <c r="E40" s="53"/>
      <c r="F40" s="53"/>
      <c r="G40" s="29" t="s">
        <v>67</v>
      </c>
      <c r="H40" s="30" t="str">
        <f>IF(C40&gt;0,"DA","NU")</f>
        <v>DA</v>
      </c>
      <c r="I40" s="38"/>
      <c r="J40" s="71" t="s">
        <v>74</v>
      </c>
      <c r="K40" s="38"/>
    </row>
    <row r="41" spans="1:11" s="39" customFormat="1" ht="51" x14ac:dyDescent="0.2">
      <c r="A41" s="53"/>
      <c r="B41" s="70" t="s">
        <v>40</v>
      </c>
      <c r="C41" s="53">
        <v>2</v>
      </c>
      <c r="D41" s="53"/>
      <c r="E41" s="53"/>
      <c r="F41" s="53"/>
      <c r="G41" s="29" t="s">
        <v>68</v>
      </c>
      <c r="H41" s="30" t="str">
        <f t="shared" ref="H41:H42" si="1">IF(C41&gt;0,"DA","NU")</f>
        <v>DA</v>
      </c>
      <c r="I41" s="38"/>
      <c r="J41" s="71" t="s">
        <v>75</v>
      </c>
      <c r="K41" s="38"/>
    </row>
    <row r="42" spans="1:11" s="39" customFormat="1" ht="30.6" x14ac:dyDescent="0.2">
      <c r="A42" s="53"/>
      <c r="B42" s="70" t="s">
        <v>41</v>
      </c>
      <c r="C42" s="53">
        <v>2</v>
      </c>
      <c r="D42" s="53"/>
      <c r="E42" s="53"/>
      <c r="F42" s="53"/>
      <c r="G42" s="29" t="s">
        <v>69</v>
      </c>
      <c r="H42" s="30" t="str">
        <f t="shared" si="1"/>
        <v>DA</v>
      </c>
      <c r="I42" s="38"/>
      <c r="J42" s="72" t="s">
        <v>115</v>
      </c>
      <c r="K42" s="38"/>
    </row>
    <row r="43" spans="1:11" s="39" customFormat="1" ht="20.399999999999999" x14ac:dyDescent="0.2">
      <c r="A43" s="53"/>
      <c r="B43" s="70"/>
      <c r="C43" s="53"/>
      <c r="D43" s="53"/>
      <c r="E43" s="53"/>
      <c r="F43" s="53"/>
      <c r="G43" s="29" t="s">
        <v>70</v>
      </c>
      <c r="H43" s="30" t="str">
        <f>IF(C44&gt;0,"DA","NU")</f>
        <v>NU</v>
      </c>
      <c r="I43" s="38"/>
      <c r="J43" s="38"/>
      <c r="K43" s="38"/>
    </row>
    <row r="44" spans="1:11" s="39" customFormat="1" x14ac:dyDescent="0.2">
      <c r="A44" s="53"/>
      <c r="B44" s="73" t="s">
        <v>43</v>
      </c>
      <c r="C44" s="53"/>
      <c r="D44" s="53"/>
      <c r="E44" s="53"/>
      <c r="F44" s="53"/>
      <c r="G44" s="38"/>
      <c r="H44" s="38"/>
      <c r="I44" s="38"/>
      <c r="J44" s="38"/>
      <c r="K44" s="38"/>
    </row>
    <row r="45" spans="1:11" s="56" customFormat="1" ht="190.8" customHeight="1" x14ac:dyDescent="0.2">
      <c r="A45" s="23" t="s">
        <v>24</v>
      </c>
      <c r="B45" s="58" t="s">
        <v>156</v>
      </c>
      <c r="C45" s="48">
        <v>5</v>
      </c>
      <c r="D45" s="48"/>
      <c r="E45" s="48"/>
      <c r="F45" s="48"/>
      <c r="G45" s="48" t="s">
        <v>46</v>
      </c>
      <c r="H45" s="61" t="s">
        <v>26</v>
      </c>
      <c r="I45" s="60"/>
      <c r="J45" s="61" t="s">
        <v>157</v>
      </c>
      <c r="K45" s="60"/>
    </row>
    <row r="46" spans="1:11" s="56" customFormat="1" ht="43.2" customHeight="1" x14ac:dyDescent="0.2">
      <c r="A46" s="143"/>
      <c r="B46" s="44" t="s">
        <v>158</v>
      </c>
      <c r="C46" s="74"/>
      <c r="D46" s="74"/>
      <c r="E46" s="74"/>
      <c r="F46" s="74"/>
      <c r="G46" s="55"/>
      <c r="H46" s="75">
        <f>((5.55-0)*5/(5.55-0))</f>
        <v>5</v>
      </c>
      <c r="I46" s="55"/>
      <c r="J46" s="144" t="s">
        <v>88</v>
      </c>
      <c r="K46" s="55"/>
    </row>
    <row r="47" spans="1:11" s="56" customFormat="1" ht="111" customHeight="1" x14ac:dyDescent="0.2">
      <c r="A47" s="143"/>
      <c r="B47" s="76" t="s">
        <v>155</v>
      </c>
      <c r="C47" s="77"/>
      <c r="D47" s="77"/>
      <c r="E47" s="77"/>
      <c r="F47" s="77"/>
      <c r="G47" s="55"/>
      <c r="H47" s="145">
        <f>((3-0)*5/(5.55-0))</f>
        <v>2.7027027027027026</v>
      </c>
      <c r="I47" s="55"/>
      <c r="J47" s="144" t="s">
        <v>89</v>
      </c>
      <c r="K47" s="55"/>
    </row>
    <row r="48" spans="1:11" s="56" customFormat="1" ht="27.6" customHeight="1" x14ac:dyDescent="0.2">
      <c r="A48" s="143"/>
      <c r="B48" s="77"/>
      <c r="C48" s="77"/>
      <c r="D48" s="77"/>
      <c r="E48" s="77"/>
      <c r="F48" s="77"/>
      <c r="H48" s="145">
        <f>((0-0)*5/(5.55-0))</f>
        <v>0</v>
      </c>
      <c r="I48" s="55"/>
      <c r="J48" s="144" t="s">
        <v>90</v>
      </c>
      <c r="K48" s="55"/>
    </row>
    <row r="49" spans="1:64" s="56" customFormat="1" ht="167.4" customHeight="1" x14ac:dyDescent="0.2">
      <c r="A49" s="23" t="s">
        <v>42</v>
      </c>
      <c r="B49" s="58" t="s">
        <v>25</v>
      </c>
      <c r="C49" s="48">
        <f>C50+C52+C51</f>
        <v>5</v>
      </c>
      <c r="D49" s="48"/>
      <c r="E49" s="48"/>
      <c r="F49" s="48"/>
      <c r="G49" s="48"/>
      <c r="H49" s="48"/>
      <c r="I49" s="78"/>
      <c r="J49" s="79" t="s">
        <v>79</v>
      </c>
      <c r="K49" s="48"/>
    </row>
    <row r="50" spans="1:64" s="56" customFormat="1" ht="51" x14ac:dyDescent="0.2">
      <c r="A50" s="143"/>
      <c r="B50" s="45" t="s">
        <v>37</v>
      </c>
      <c r="C50" s="63">
        <v>5</v>
      </c>
      <c r="D50" s="63"/>
      <c r="E50" s="63"/>
      <c r="F50" s="63"/>
      <c r="G50" s="80" t="s">
        <v>71</v>
      </c>
      <c r="H50" s="128" t="str">
        <f>IF(C50&gt;0,"DA","NU")</f>
        <v>DA</v>
      </c>
      <c r="I50" s="55"/>
      <c r="J50" s="55"/>
      <c r="K50" s="55"/>
    </row>
    <row r="51" spans="1:64" s="56" customFormat="1" ht="20.399999999999999" x14ac:dyDescent="0.2">
      <c r="A51" s="143"/>
      <c r="B51" s="45" t="s">
        <v>116</v>
      </c>
      <c r="C51" s="63">
        <v>0</v>
      </c>
      <c r="D51" s="63"/>
      <c r="E51" s="63"/>
      <c r="F51" s="63"/>
      <c r="G51" s="29" t="s">
        <v>72</v>
      </c>
      <c r="H51" s="128" t="str">
        <f>IF(C51&gt;0,"DA","NU")</f>
        <v>NU</v>
      </c>
      <c r="I51" s="55"/>
      <c r="J51" s="55"/>
      <c r="K51" s="55"/>
    </row>
    <row r="52" spans="1:64" s="56" customFormat="1" x14ac:dyDescent="0.2">
      <c r="A52" s="143"/>
      <c r="B52" s="45"/>
      <c r="C52" s="63"/>
      <c r="D52" s="63"/>
      <c r="E52" s="63"/>
      <c r="F52" s="63"/>
      <c r="G52" s="29"/>
      <c r="H52" s="29"/>
      <c r="I52" s="55"/>
      <c r="J52" s="55"/>
      <c r="K52" s="55"/>
    </row>
    <row r="53" spans="1:64" s="56" customFormat="1" ht="20.399999999999999" x14ac:dyDescent="0.2">
      <c r="A53" s="143"/>
      <c r="B53" s="44" t="s">
        <v>30</v>
      </c>
      <c r="C53" s="63"/>
      <c r="D53" s="63"/>
      <c r="E53" s="63"/>
      <c r="F53" s="63"/>
      <c r="G53" s="29"/>
      <c r="H53" s="29"/>
      <c r="I53" s="55"/>
      <c r="J53" s="55"/>
      <c r="K53" s="55"/>
    </row>
    <row r="54" spans="1:64" s="39" customFormat="1" ht="20.399999999999999" customHeight="1" x14ac:dyDescent="0.2">
      <c r="A54" s="81" t="s">
        <v>10</v>
      </c>
      <c r="B54" s="82" t="s">
        <v>117</v>
      </c>
      <c r="C54" s="83">
        <f>C55+C60</f>
        <v>8</v>
      </c>
      <c r="D54" s="83"/>
      <c r="E54" s="83"/>
      <c r="F54" s="83"/>
      <c r="G54" s="83"/>
      <c r="H54" s="83"/>
      <c r="I54" s="83"/>
      <c r="J54" s="83"/>
      <c r="K54" s="83"/>
    </row>
    <row r="55" spans="1:64" s="39" customFormat="1" ht="100.8" customHeight="1" x14ac:dyDescent="0.2">
      <c r="A55" s="137" t="s">
        <v>19</v>
      </c>
      <c r="B55" s="136" t="s">
        <v>118</v>
      </c>
      <c r="C55" s="84">
        <v>3</v>
      </c>
      <c r="D55" s="84"/>
      <c r="E55" s="84"/>
      <c r="F55" s="84"/>
      <c r="G55" s="29" t="s">
        <v>119</v>
      </c>
      <c r="H55" s="30" t="s">
        <v>47</v>
      </c>
      <c r="I55" s="85" t="s">
        <v>48</v>
      </c>
      <c r="J55" s="61" t="s">
        <v>80</v>
      </c>
      <c r="K55" s="60"/>
    </row>
    <row r="56" spans="1:64" s="39" customFormat="1" ht="21" customHeight="1" x14ac:dyDescent="0.2">
      <c r="A56" s="137"/>
      <c r="B56" s="136"/>
      <c r="C56" s="138"/>
      <c r="D56" s="138"/>
      <c r="E56" s="138"/>
      <c r="F56" s="138"/>
      <c r="G56" s="29"/>
      <c r="H56" s="37">
        <f>((15-2)*3/(15-2))</f>
        <v>3</v>
      </c>
      <c r="I56" s="86">
        <f>((20-7)*3/(20-7))</f>
        <v>3</v>
      </c>
      <c r="J56" s="38"/>
      <c r="K56" s="38"/>
    </row>
    <row r="57" spans="1:64" s="39" customFormat="1" ht="21" customHeight="1" x14ac:dyDescent="0.2">
      <c r="A57" s="137"/>
      <c r="B57" s="136"/>
      <c r="C57" s="138"/>
      <c r="D57" s="138"/>
      <c r="E57" s="138"/>
      <c r="F57" s="138"/>
      <c r="G57" s="29"/>
      <c r="H57" s="87">
        <f>((12-2)*3/(15-2))</f>
        <v>2.3076923076923075</v>
      </c>
      <c r="I57" s="88">
        <f>((17-7)*3/(20-7))</f>
        <v>2.3076923076923075</v>
      </c>
      <c r="J57" s="38"/>
      <c r="K57" s="38"/>
    </row>
    <row r="58" spans="1:64" s="93" customFormat="1" ht="52.2" customHeight="1" x14ac:dyDescent="0.2">
      <c r="A58" s="89"/>
      <c r="B58" s="45" t="s">
        <v>52</v>
      </c>
      <c r="C58" s="90">
        <v>3</v>
      </c>
      <c r="D58" s="90"/>
      <c r="E58" s="90"/>
      <c r="F58" s="90"/>
      <c r="G58" s="91"/>
      <c r="H58" s="87">
        <f>((7-2)*3/(15-2))</f>
        <v>1.1538461538461537</v>
      </c>
      <c r="I58" s="88">
        <f>((12-7)*3/(20-7))</f>
        <v>1.1538461538461537</v>
      </c>
      <c r="J58" s="91"/>
      <c r="K58" s="91"/>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B58" s="92"/>
      <c r="BC58" s="92"/>
      <c r="BD58" s="92"/>
      <c r="BE58" s="92"/>
      <c r="BF58" s="92"/>
      <c r="BG58" s="92"/>
      <c r="BH58" s="92"/>
      <c r="BI58" s="92"/>
      <c r="BJ58" s="92"/>
      <c r="BK58" s="92"/>
      <c r="BL58" s="92"/>
    </row>
    <row r="59" spans="1:64" s="93" customFormat="1" ht="19.8" customHeight="1" x14ac:dyDescent="0.2">
      <c r="A59" s="89"/>
      <c r="B59" s="45"/>
      <c r="C59" s="90"/>
      <c r="D59" s="90"/>
      <c r="E59" s="90"/>
      <c r="F59" s="90"/>
      <c r="G59" s="91"/>
      <c r="H59" s="37">
        <f>((2-2)*3/(15-2))</f>
        <v>0</v>
      </c>
      <c r="I59" s="86">
        <f>((7-7)*3/(20-7))</f>
        <v>0</v>
      </c>
      <c r="J59" s="91"/>
      <c r="K59" s="91"/>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c r="BA59" s="92"/>
      <c r="BB59" s="92"/>
      <c r="BC59" s="92"/>
      <c r="BD59" s="92"/>
      <c r="BE59" s="92"/>
      <c r="BF59" s="92"/>
      <c r="BG59" s="92"/>
      <c r="BH59" s="92"/>
      <c r="BI59" s="92"/>
      <c r="BJ59" s="92"/>
      <c r="BK59" s="92"/>
      <c r="BL59" s="92"/>
    </row>
    <row r="60" spans="1:64" s="39" customFormat="1" ht="106.2" customHeight="1" x14ac:dyDescent="0.2">
      <c r="A60" s="23" t="s">
        <v>20</v>
      </c>
      <c r="B60" s="58" t="s">
        <v>120</v>
      </c>
      <c r="C60" s="94">
        <f>MAX(C61:C65)</f>
        <v>5</v>
      </c>
      <c r="D60" s="94"/>
      <c r="E60" s="94"/>
      <c r="F60" s="94"/>
      <c r="G60" s="69" t="s">
        <v>49</v>
      </c>
      <c r="H60" s="94"/>
      <c r="I60" s="94"/>
      <c r="J60" s="61" t="s">
        <v>81</v>
      </c>
      <c r="K60" s="94"/>
    </row>
    <row r="61" spans="1:64" s="56" customFormat="1" ht="22.8" customHeight="1" x14ac:dyDescent="0.2">
      <c r="A61" s="27"/>
      <c r="B61" s="95" t="s">
        <v>121</v>
      </c>
      <c r="C61" s="96">
        <v>5</v>
      </c>
      <c r="D61" s="96"/>
      <c r="E61" s="96"/>
      <c r="F61" s="96"/>
      <c r="G61" s="55"/>
      <c r="H61" s="29"/>
      <c r="I61" s="55"/>
      <c r="J61" s="55"/>
      <c r="K61" s="55"/>
    </row>
    <row r="62" spans="1:64" s="56" customFormat="1" ht="65.400000000000006" customHeight="1" x14ac:dyDescent="0.2">
      <c r="A62" s="141"/>
      <c r="B62" s="44" t="s">
        <v>122</v>
      </c>
      <c r="C62" s="96"/>
      <c r="D62" s="96"/>
      <c r="E62" s="96"/>
      <c r="F62" s="96"/>
      <c r="G62" s="45"/>
      <c r="H62" s="29"/>
      <c r="I62" s="55"/>
      <c r="J62" s="55"/>
      <c r="K62" s="55"/>
    </row>
    <row r="63" spans="1:64" s="56" customFormat="1" ht="23.4" customHeight="1" x14ac:dyDescent="0.2">
      <c r="A63" s="141"/>
      <c r="B63" s="95" t="s">
        <v>123</v>
      </c>
      <c r="C63" s="96">
        <v>5</v>
      </c>
      <c r="D63" s="96"/>
      <c r="E63" s="96"/>
      <c r="F63" s="96"/>
      <c r="G63" s="45"/>
      <c r="H63" s="29"/>
      <c r="I63" s="55"/>
      <c r="J63" s="55"/>
      <c r="K63" s="55"/>
    </row>
    <row r="64" spans="1:64" s="56" customFormat="1" ht="67.2" customHeight="1" x14ac:dyDescent="0.2">
      <c r="A64" s="130"/>
      <c r="B64" s="44" t="s">
        <v>124</v>
      </c>
      <c r="C64" s="96"/>
      <c r="D64" s="96"/>
      <c r="E64" s="96"/>
      <c r="F64" s="96"/>
      <c r="G64" s="97"/>
      <c r="H64" s="29"/>
      <c r="I64" s="55"/>
      <c r="J64" s="55"/>
      <c r="K64" s="55"/>
    </row>
    <row r="65" spans="1:11" s="56" customFormat="1" ht="24.6" customHeight="1" x14ac:dyDescent="0.2">
      <c r="A65" s="130"/>
      <c r="B65" s="95" t="s">
        <v>125</v>
      </c>
      <c r="C65" s="96">
        <v>5</v>
      </c>
      <c r="D65" s="96"/>
      <c r="E65" s="96"/>
      <c r="F65" s="96"/>
      <c r="G65" s="97"/>
      <c r="H65" s="29"/>
      <c r="I65" s="55"/>
      <c r="J65" s="55"/>
      <c r="K65" s="55"/>
    </row>
    <row r="66" spans="1:11" s="56" customFormat="1" ht="56.4" customHeight="1" x14ac:dyDescent="0.2">
      <c r="A66" s="130"/>
      <c r="B66" s="44" t="s">
        <v>126</v>
      </c>
      <c r="C66" s="96"/>
      <c r="D66" s="96"/>
      <c r="E66" s="96"/>
      <c r="F66" s="96"/>
      <c r="G66" s="95"/>
      <c r="H66" s="29"/>
      <c r="I66" s="55"/>
      <c r="J66" s="55"/>
      <c r="K66" s="55"/>
    </row>
    <row r="67" spans="1:11" s="56" customFormat="1" ht="77.400000000000006" customHeight="1" x14ac:dyDescent="0.2">
      <c r="A67" s="130"/>
      <c r="B67" s="62" t="s">
        <v>127</v>
      </c>
      <c r="C67" s="96"/>
      <c r="D67" s="96"/>
      <c r="E67" s="96"/>
      <c r="F67" s="96"/>
      <c r="G67" s="95"/>
      <c r="H67" s="29"/>
      <c r="I67" s="55"/>
      <c r="J67" s="55"/>
      <c r="K67" s="55"/>
    </row>
    <row r="68" spans="1:11" s="39" customFormat="1" ht="37.200000000000003" customHeight="1" x14ac:dyDescent="0.2">
      <c r="A68" s="130"/>
      <c r="B68" s="98" t="s">
        <v>23</v>
      </c>
      <c r="C68" s="36"/>
      <c r="D68" s="36"/>
      <c r="E68" s="36"/>
      <c r="F68" s="36"/>
      <c r="G68" s="29"/>
      <c r="H68" s="30"/>
      <c r="I68" s="38"/>
      <c r="J68" s="38"/>
      <c r="K68" s="38"/>
    </row>
    <row r="69" spans="1:11" s="39" customFormat="1" x14ac:dyDescent="0.2">
      <c r="A69" s="53"/>
      <c r="B69" s="98" t="s">
        <v>27</v>
      </c>
      <c r="C69" s="36"/>
      <c r="D69" s="36"/>
      <c r="E69" s="36"/>
      <c r="F69" s="36"/>
      <c r="G69" s="29"/>
      <c r="H69" s="30"/>
      <c r="I69" s="38"/>
      <c r="J69" s="38"/>
      <c r="K69" s="38"/>
    </row>
    <row r="70" spans="1:11" s="39" customFormat="1" ht="121.2" customHeight="1" x14ac:dyDescent="0.2">
      <c r="A70" s="81" t="s">
        <v>13</v>
      </c>
      <c r="B70" s="82" t="s">
        <v>128</v>
      </c>
      <c r="C70" s="99">
        <f>SUM(C71:C73)</f>
        <v>15</v>
      </c>
      <c r="D70" s="99"/>
      <c r="E70" s="99"/>
      <c r="F70" s="99"/>
      <c r="G70" s="99"/>
      <c r="H70" s="99"/>
      <c r="I70" s="99"/>
      <c r="J70" s="100" t="s">
        <v>129</v>
      </c>
      <c r="K70" s="99"/>
    </row>
    <row r="71" spans="1:11" s="39" customFormat="1" ht="82.2" customHeight="1" x14ac:dyDescent="0.2">
      <c r="A71" s="130"/>
      <c r="B71" s="101" t="s">
        <v>130</v>
      </c>
      <c r="C71" s="102">
        <v>5</v>
      </c>
      <c r="D71" s="102"/>
      <c r="E71" s="102"/>
      <c r="F71" s="102"/>
      <c r="G71" s="29"/>
      <c r="H71" s="30"/>
      <c r="I71" s="38"/>
      <c r="J71" s="103" t="s">
        <v>131</v>
      </c>
      <c r="K71" s="38"/>
    </row>
    <row r="72" spans="1:11" s="39" customFormat="1" ht="49.8" customHeight="1" x14ac:dyDescent="0.2">
      <c r="A72" s="130"/>
      <c r="B72" s="104" t="s">
        <v>150</v>
      </c>
      <c r="C72" s="75">
        <v>5</v>
      </c>
      <c r="D72" s="75"/>
      <c r="E72" s="75"/>
      <c r="F72" s="75"/>
      <c r="G72" s="29"/>
      <c r="H72" s="30"/>
      <c r="I72" s="38"/>
      <c r="J72" s="72" t="s">
        <v>133</v>
      </c>
      <c r="K72" s="38"/>
    </row>
    <row r="73" spans="1:11" s="39" customFormat="1" ht="30.6" x14ac:dyDescent="0.2">
      <c r="A73" s="130"/>
      <c r="B73" s="105" t="s">
        <v>132</v>
      </c>
      <c r="C73" s="75">
        <v>5</v>
      </c>
      <c r="D73" s="75"/>
      <c r="E73" s="75"/>
      <c r="F73" s="75"/>
      <c r="G73" s="29"/>
      <c r="H73" s="30"/>
      <c r="I73" s="38"/>
      <c r="J73" s="72" t="s">
        <v>133</v>
      </c>
      <c r="K73" s="38"/>
    </row>
    <row r="74" spans="1:11" s="39" customFormat="1" x14ac:dyDescent="0.2">
      <c r="A74" s="130"/>
      <c r="B74" s="98" t="s">
        <v>9</v>
      </c>
      <c r="C74" s="75"/>
      <c r="D74" s="75"/>
      <c r="E74" s="75"/>
      <c r="F74" s="75"/>
      <c r="G74" s="29"/>
      <c r="H74" s="30"/>
      <c r="I74" s="38"/>
      <c r="J74" s="38"/>
      <c r="K74" s="38"/>
    </row>
    <row r="75" spans="1:11" s="34" customFormat="1" ht="30.6" x14ac:dyDescent="0.2">
      <c r="A75" s="106" t="s">
        <v>11</v>
      </c>
      <c r="B75" s="21" t="s">
        <v>85</v>
      </c>
      <c r="C75" s="107">
        <f>MAX(C76:C80)</f>
        <v>15</v>
      </c>
      <c r="D75" s="107"/>
      <c r="E75" s="107"/>
      <c r="F75" s="107"/>
      <c r="G75" s="107"/>
      <c r="H75" s="107"/>
      <c r="I75" s="107"/>
      <c r="J75" s="107"/>
      <c r="K75" s="107"/>
    </row>
    <row r="76" spans="1:11" s="34" customFormat="1" ht="61.8" customHeight="1" x14ac:dyDescent="0.2">
      <c r="A76" s="108" t="s">
        <v>14</v>
      </c>
      <c r="B76" s="109" t="s">
        <v>86</v>
      </c>
      <c r="C76" s="48">
        <f>MAX(C77:C78)</f>
        <v>5</v>
      </c>
      <c r="D76" s="48"/>
      <c r="E76" s="48"/>
      <c r="F76" s="48"/>
      <c r="G76" s="48"/>
      <c r="H76" s="48"/>
      <c r="I76" s="48"/>
      <c r="J76" s="79" t="s">
        <v>159</v>
      </c>
      <c r="K76" s="48"/>
    </row>
    <row r="77" spans="1:11" s="34" customFormat="1" x14ac:dyDescent="0.2">
      <c r="A77" s="140"/>
      <c r="B77" s="72" t="s">
        <v>134</v>
      </c>
      <c r="C77" s="110">
        <v>5</v>
      </c>
      <c r="D77" s="110"/>
      <c r="E77" s="110"/>
      <c r="F77" s="110"/>
      <c r="G77" s="29"/>
      <c r="H77" s="29"/>
      <c r="I77" s="33"/>
      <c r="J77" s="33"/>
      <c r="K77" s="33"/>
    </row>
    <row r="78" spans="1:11" s="34" customFormat="1" ht="61.2" x14ac:dyDescent="0.2">
      <c r="A78" s="140"/>
      <c r="B78" s="72" t="s">
        <v>135</v>
      </c>
      <c r="C78" s="110">
        <v>1</v>
      </c>
      <c r="D78" s="110"/>
      <c r="E78" s="110"/>
      <c r="F78" s="110"/>
      <c r="G78" s="29"/>
      <c r="H78" s="29"/>
      <c r="I78" s="33"/>
      <c r="J78" s="33"/>
      <c r="K78" s="33"/>
    </row>
    <row r="79" spans="1:11" s="34" customFormat="1" ht="20.399999999999999" x14ac:dyDescent="0.2">
      <c r="A79" s="130"/>
      <c r="B79" s="111" t="s">
        <v>29</v>
      </c>
      <c r="C79" s="110"/>
      <c r="D79" s="110"/>
      <c r="E79" s="110"/>
      <c r="F79" s="110"/>
      <c r="G79" s="29"/>
      <c r="H79" s="29"/>
      <c r="I79" s="33"/>
      <c r="J79" s="33"/>
      <c r="K79" s="33"/>
    </row>
    <row r="80" spans="1:11" s="34" customFormat="1" ht="61.2" x14ac:dyDescent="0.2">
      <c r="A80" s="108" t="s">
        <v>15</v>
      </c>
      <c r="B80" s="58" t="s">
        <v>136</v>
      </c>
      <c r="C80" s="112">
        <f>MAX(C81:C83)</f>
        <v>15</v>
      </c>
      <c r="D80" s="112"/>
      <c r="E80" s="112"/>
      <c r="F80" s="112"/>
      <c r="G80" s="112"/>
      <c r="H80" s="112"/>
      <c r="I80" s="112"/>
      <c r="J80" s="79" t="s">
        <v>137</v>
      </c>
      <c r="K80" s="112"/>
    </row>
    <row r="81" spans="1:11" s="34" customFormat="1" ht="30.6" x14ac:dyDescent="0.2">
      <c r="A81" s="140"/>
      <c r="B81" s="45" t="s">
        <v>138</v>
      </c>
      <c r="C81" s="113">
        <v>15</v>
      </c>
      <c r="D81" s="113"/>
      <c r="E81" s="113"/>
      <c r="F81" s="113"/>
      <c r="G81" s="29"/>
      <c r="H81" s="29"/>
      <c r="I81" s="33"/>
      <c r="J81" s="33"/>
      <c r="K81" s="33"/>
    </row>
    <row r="82" spans="1:11" s="34" customFormat="1" ht="30.6" x14ac:dyDescent="0.2">
      <c r="A82" s="140"/>
      <c r="B82" s="45" t="s">
        <v>141</v>
      </c>
      <c r="C82" s="113">
        <v>12</v>
      </c>
      <c r="D82" s="113"/>
      <c r="E82" s="113"/>
      <c r="F82" s="113"/>
      <c r="G82" s="29"/>
      <c r="H82" s="29"/>
      <c r="I82" s="33"/>
      <c r="J82" s="33"/>
      <c r="K82" s="33"/>
    </row>
    <row r="83" spans="1:11" s="34" customFormat="1" ht="24.6" customHeight="1" x14ac:dyDescent="0.2">
      <c r="A83" s="140"/>
      <c r="B83" s="45" t="s">
        <v>139</v>
      </c>
      <c r="C83" s="113">
        <v>10</v>
      </c>
      <c r="D83" s="113"/>
      <c r="E83" s="113"/>
      <c r="F83" s="113"/>
      <c r="G83" s="29"/>
      <c r="H83" s="29"/>
      <c r="I83" s="33"/>
      <c r="J83" s="33"/>
      <c r="K83" s="33"/>
    </row>
    <row r="84" spans="1:11" s="92" customFormat="1" ht="24.6" customHeight="1" x14ac:dyDescent="0.2">
      <c r="A84" s="130"/>
      <c r="B84" s="125" t="s">
        <v>28</v>
      </c>
      <c r="C84" s="126"/>
      <c r="D84" s="126"/>
      <c r="E84" s="126"/>
      <c r="F84" s="126"/>
      <c r="G84" s="114"/>
      <c r="H84" s="114"/>
      <c r="I84" s="91"/>
      <c r="J84" s="91"/>
      <c r="K84" s="91"/>
    </row>
    <row r="85" spans="1:11" s="92" customFormat="1" ht="20.399999999999999" x14ac:dyDescent="0.2">
      <c r="A85" s="127"/>
      <c r="B85" s="125" t="s">
        <v>140</v>
      </c>
      <c r="C85" s="126"/>
      <c r="D85" s="126"/>
      <c r="E85" s="126"/>
      <c r="F85" s="126"/>
      <c r="G85" s="114"/>
      <c r="H85" s="114"/>
      <c r="I85" s="91"/>
      <c r="J85" s="91"/>
      <c r="K85" s="91"/>
    </row>
    <row r="86" spans="1:11" ht="115.2" customHeight="1" x14ac:dyDescent="0.2">
      <c r="A86" s="115" t="s">
        <v>16</v>
      </c>
      <c r="B86" s="82" t="s">
        <v>142</v>
      </c>
      <c r="C86" s="116">
        <f>C87+C88+C89</f>
        <v>11</v>
      </c>
      <c r="D86" s="116"/>
      <c r="E86" s="116"/>
      <c r="F86" s="116"/>
      <c r="G86" s="116"/>
      <c r="H86" s="116"/>
      <c r="I86" s="116"/>
      <c r="J86" s="117" t="s">
        <v>143</v>
      </c>
      <c r="K86" s="116"/>
    </row>
    <row r="87" spans="1:11" ht="52.8" customHeight="1" x14ac:dyDescent="0.2">
      <c r="A87" s="118" t="s">
        <v>17</v>
      </c>
      <c r="B87" s="104" t="s">
        <v>144</v>
      </c>
      <c r="C87" s="119">
        <v>4</v>
      </c>
      <c r="D87" s="119"/>
      <c r="E87" s="119"/>
      <c r="F87" s="119"/>
      <c r="G87" s="29"/>
      <c r="H87" s="120"/>
      <c r="I87" s="8"/>
      <c r="J87" s="121" t="s">
        <v>145</v>
      </c>
      <c r="K87" s="8"/>
    </row>
    <row r="88" spans="1:11" s="34" customFormat="1" ht="148.80000000000001" customHeight="1" x14ac:dyDescent="0.2">
      <c r="A88" s="118" t="s">
        <v>18</v>
      </c>
      <c r="B88" s="72" t="s">
        <v>146</v>
      </c>
      <c r="C88" s="119">
        <v>2</v>
      </c>
      <c r="D88" s="119"/>
      <c r="E88" s="119"/>
      <c r="F88" s="119"/>
      <c r="G88" s="29"/>
      <c r="H88" s="29"/>
      <c r="I88" s="33"/>
      <c r="J88" s="97" t="s">
        <v>73</v>
      </c>
      <c r="K88" s="33"/>
    </row>
    <row r="89" spans="1:11" s="34" customFormat="1" ht="180.6" customHeight="1" x14ac:dyDescent="0.2">
      <c r="A89" s="122" t="s">
        <v>32</v>
      </c>
      <c r="B89" s="72" t="s">
        <v>161</v>
      </c>
      <c r="C89" s="36">
        <v>5</v>
      </c>
      <c r="D89" s="36"/>
      <c r="E89" s="36"/>
      <c r="F89" s="36"/>
      <c r="G89" s="29"/>
      <c r="H89" s="29"/>
      <c r="I89" s="33"/>
      <c r="J89" s="45" t="s">
        <v>160</v>
      </c>
      <c r="K89" s="33"/>
    </row>
    <row r="90" spans="1:11" s="34" customFormat="1" ht="30.6" x14ac:dyDescent="0.2">
      <c r="A90" s="105"/>
      <c r="B90" s="44" t="s">
        <v>87</v>
      </c>
      <c r="C90" s="110"/>
      <c r="D90" s="110"/>
      <c r="E90" s="110"/>
      <c r="F90" s="110"/>
      <c r="G90" s="29"/>
      <c r="H90" s="29"/>
      <c r="I90" s="33"/>
      <c r="J90" s="33"/>
      <c r="K90" s="33"/>
    </row>
    <row r="91" spans="1:11" x14ac:dyDescent="0.2">
      <c r="G91" s="123"/>
    </row>
    <row r="92" spans="1:11" x14ac:dyDescent="0.2">
      <c r="B92" s="1" t="s">
        <v>53</v>
      </c>
      <c r="G92" s="123"/>
    </row>
    <row r="93" spans="1:11" x14ac:dyDescent="0.2">
      <c r="B93" s="39" t="s">
        <v>147</v>
      </c>
      <c r="G93" s="123"/>
    </row>
    <row r="94" spans="1:11" x14ac:dyDescent="0.2">
      <c r="G94" s="123"/>
    </row>
    <row r="95" spans="1:11" x14ac:dyDescent="0.2">
      <c r="G95" s="123"/>
    </row>
    <row r="96" spans="1:11" x14ac:dyDescent="0.2">
      <c r="G96" s="123"/>
    </row>
    <row r="97" spans="7:7" x14ac:dyDescent="0.2">
      <c r="G97" s="123"/>
    </row>
    <row r="98" spans="7:7" x14ac:dyDescent="0.2">
      <c r="G98" s="123"/>
    </row>
    <row r="99" spans="7:7" x14ac:dyDescent="0.2">
      <c r="G99" s="123"/>
    </row>
    <row r="100" spans="7:7" x14ac:dyDescent="0.2">
      <c r="G100" s="123"/>
    </row>
    <row r="101" spans="7:7" x14ac:dyDescent="0.2">
      <c r="G101" s="123"/>
    </row>
    <row r="102" spans="7:7" x14ac:dyDescent="0.2">
      <c r="G102" s="123"/>
    </row>
    <row r="103" spans="7:7" x14ac:dyDescent="0.2">
      <c r="G103" s="123"/>
    </row>
    <row r="104" spans="7:7" x14ac:dyDescent="0.2">
      <c r="G104" s="123"/>
    </row>
    <row r="105" spans="7:7" x14ac:dyDescent="0.2">
      <c r="G105" s="123"/>
    </row>
    <row r="106" spans="7:7" x14ac:dyDescent="0.2">
      <c r="G106" s="123"/>
    </row>
    <row r="107" spans="7:7" x14ac:dyDescent="0.2">
      <c r="G107" s="123"/>
    </row>
    <row r="108" spans="7:7" x14ac:dyDescent="0.2">
      <c r="G108" s="123"/>
    </row>
    <row r="109" spans="7:7" x14ac:dyDescent="0.2">
      <c r="G109" s="123"/>
    </row>
    <row r="110" spans="7:7" x14ac:dyDescent="0.2">
      <c r="G110" s="123"/>
    </row>
    <row r="111" spans="7:7" x14ac:dyDescent="0.2">
      <c r="G111" s="123"/>
    </row>
    <row r="112" spans="7:7" x14ac:dyDescent="0.2">
      <c r="G112" s="123"/>
    </row>
    <row r="113" spans="7:7" x14ac:dyDescent="0.2">
      <c r="G113" s="123"/>
    </row>
    <row r="114" spans="7:7" x14ac:dyDescent="0.2">
      <c r="G114" s="123"/>
    </row>
    <row r="115" spans="7:7" x14ac:dyDescent="0.2">
      <c r="G115" s="123"/>
    </row>
    <row r="116" spans="7:7" x14ac:dyDescent="0.2">
      <c r="G116" s="123"/>
    </row>
    <row r="117" spans="7:7" x14ac:dyDescent="0.2">
      <c r="G117" s="123"/>
    </row>
    <row r="118" spans="7:7" x14ac:dyDescent="0.2">
      <c r="G118" s="123"/>
    </row>
    <row r="119" spans="7:7" x14ac:dyDescent="0.2">
      <c r="G119" s="123"/>
    </row>
    <row r="120" spans="7:7" x14ac:dyDescent="0.2">
      <c r="G120" s="123"/>
    </row>
    <row r="121" spans="7:7" x14ac:dyDescent="0.2">
      <c r="G121" s="123"/>
    </row>
    <row r="122" spans="7:7" x14ac:dyDescent="0.2">
      <c r="G122" s="123"/>
    </row>
    <row r="123" spans="7:7" x14ac:dyDescent="0.2">
      <c r="G123" s="123"/>
    </row>
    <row r="124" spans="7:7" x14ac:dyDescent="0.2">
      <c r="G124" s="123"/>
    </row>
    <row r="125" spans="7:7" x14ac:dyDescent="0.2">
      <c r="G125" s="123"/>
    </row>
    <row r="126" spans="7:7" x14ac:dyDescent="0.2">
      <c r="G126" s="123"/>
    </row>
    <row r="127" spans="7:7" x14ac:dyDescent="0.2">
      <c r="G127" s="123"/>
    </row>
    <row r="128" spans="7:7" x14ac:dyDescent="0.2">
      <c r="G128" s="123"/>
    </row>
    <row r="129" spans="7:7" x14ac:dyDescent="0.2">
      <c r="G129" s="123"/>
    </row>
    <row r="130" spans="7:7" x14ac:dyDescent="0.2">
      <c r="G130" s="123"/>
    </row>
    <row r="131" spans="7:7" x14ac:dyDescent="0.2">
      <c r="G131" s="123"/>
    </row>
    <row r="132" spans="7:7" x14ac:dyDescent="0.2">
      <c r="G132" s="123"/>
    </row>
    <row r="133" spans="7:7" x14ac:dyDescent="0.2">
      <c r="G133" s="123"/>
    </row>
    <row r="134" spans="7:7" x14ac:dyDescent="0.2">
      <c r="G134" s="123"/>
    </row>
    <row r="135" spans="7:7" x14ac:dyDescent="0.2">
      <c r="G135" s="123"/>
    </row>
    <row r="136" spans="7:7" x14ac:dyDescent="0.2">
      <c r="G136" s="123"/>
    </row>
    <row r="137" spans="7:7" x14ac:dyDescent="0.2">
      <c r="G137" s="123"/>
    </row>
    <row r="138" spans="7:7" x14ac:dyDescent="0.2">
      <c r="G138" s="123"/>
    </row>
    <row r="139" spans="7:7" x14ac:dyDescent="0.2">
      <c r="G139" s="123"/>
    </row>
    <row r="140" spans="7:7" x14ac:dyDescent="0.2">
      <c r="G140" s="123"/>
    </row>
    <row r="141" spans="7:7" x14ac:dyDescent="0.2">
      <c r="G141" s="123"/>
    </row>
    <row r="142" spans="7:7" x14ac:dyDescent="0.2">
      <c r="G142" s="123"/>
    </row>
    <row r="143" spans="7:7" x14ac:dyDescent="0.2">
      <c r="G143" s="123"/>
    </row>
    <row r="144" spans="7:7" x14ac:dyDescent="0.2">
      <c r="G144" s="123"/>
    </row>
    <row r="145" spans="7:7" x14ac:dyDescent="0.2">
      <c r="G145" s="123"/>
    </row>
    <row r="146" spans="7:7" x14ac:dyDescent="0.2">
      <c r="G146" s="123"/>
    </row>
    <row r="147" spans="7:7" x14ac:dyDescent="0.2">
      <c r="G147" s="123"/>
    </row>
    <row r="148" spans="7:7" x14ac:dyDescent="0.2">
      <c r="G148" s="123"/>
    </row>
    <row r="149" spans="7:7" x14ac:dyDescent="0.2">
      <c r="G149" s="123"/>
    </row>
    <row r="150" spans="7:7" x14ac:dyDescent="0.2">
      <c r="G150" s="123"/>
    </row>
    <row r="151" spans="7:7" x14ac:dyDescent="0.2">
      <c r="G151" s="123"/>
    </row>
    <row r="152" spans="7:7" x14ac:dyDescent="0.2">
      <c r="G152" s="123"/>
    </row>
    <row r="153" spans="7:7" x14ac:dyDescent="0.2">
      <c r="G153" s="123"/>
    </row>
    <row r="154" spans="7:7" x14ac:dyDescent="0.2">
      <c r="G154" s="123"/>
    </row>
    <row r="155" spans="7:7" x14ac:dyDescent="0.2">
      <c r="G155" s="123"/>
    </row>
    <row r="156" spans="7:7" x14ac:dyDescent="0.2">
      <c r="G156" s="123"/>
    </row>
    <row r="157" spans="7:7" x14ac:dyDescent="0.2">
      <c r="G157" s="123"/>
    </row>
    <row r="158" spans="7:7" x14ac:dyDescent="0.2">
      <c r="G158" s="123"/>
    </row>
    <row r="159" spans="7:7" x14ac:dyDescent="0.2">
      <c r="G159" s="123"/>
    </row>
    <row r="160" spans="7:7" x14ac:dyDescent="0.2">
      <c r="G160" s="123"/>
    </row>
    <row r="161" spans="7:7" x14ac:dyDescent="0.2">
      <c r="G161" s="123"/>
    </row>
    <row r="162" spans="7:7" x14ac:dyDescent="0.2">
      <c r="G162" s="123"/>
    </row>
    <row r="163" spans="7:7" x14ac:dyDescent="0.2">
      <c r="G163" s="123"/>
    </row>
    <row r="164" spans="7:7" x14ac:dyDescent="0.2">
      <c r="G164" s="123"/>
    </row>
    <row r="165" spans="7:7" x14ac:dyDescent="0.2">
      <c r="G165" s="123"/>
    </row>
    <row r="166" spans="7:7" x14ac:dyDescent="0.2">
      <c r="G166" s="123"/>
    </row>
    <row r="167" spans="7:7" x14ac:dyDescent="0.2">
      <c r="G167" s="123"/>
    </row>
    <row r="168" spans="7:7" x14ac:dyDescent="0.2">
      <c r="G168" s="123"/>
    </row>
    <row r="169" spans="7:7" x14ac:dyDescent="0.2">
      <c r="G169" s="123"/>
    </row>
    <row r="170" spans="7:7" x14ac:dyDescent="0.2">
      <c r="G170" s="123"/>
    </row>
    <row r="171" spans="7:7" x14ac:dyDescent="0.2">
      <c r="G171" s="123"/>
    </row>
    <row r="172" spans="7:7" x14ac:dyDescent="0.2">
      <c r="G172" s="123"/>
    </row>
    <row r="173" spans="7:7" x14ac:dyDescent="0.2">
      <c r="G173" s="123"/>
    </row>
    <row r="174" spans="7:7" x14ac:dyDescent="0.2">
      <c r="G174" s="123"/>
    </row>
    <row r="175" spans="7:7" x14ac:dyDescent="0.2">
      <c r="G175" s="123"/>
    </row>
    <row r="176" spans="7:7" x14ac:dyDescent="0.2">
      <c r="G176" s="123"/>
    </row>
    <row r="177" spans="7:7" x14ac:dyDescent="0.2">
      <c r="G177" s="123"/>
    </row>
    <row r="178" spans="7:7" x14ac:dyDescent="0.2">
      <c r="G178" s="123"/>
    </row>
    <row r="179" spans="7:7" x14ac:dyDescent="0.2">
      <c r="G179" s="123"/>
    </row>
    <row r="180" spans="7:7" x14ac:dyDescent="0.2">
      <c r="G180" s="123"/>
    </row>
    <row r="181" spans="7:7" x14ac:dyDescent="0.2">
      <c r="G181" s="123"/>
    </row>
    <row r="182" spans="7:7" x14ac:dyDescent="0.2">
      <c r="G182" s="123"/>
    </row>
    <row r="183" spans="7:7" x14ac:dyDescent="0.2">
      <c r="G183" s="123"/>
    </row>
    <row r="184" spans="7:7" x14ac:dyDescent="0.2">
      <c r="G184" s="123"/>
    </row>
    <row r="185" spans="7:7" x14ac:dyDescent="0.2">
      <c r="G185" s="123"/>
    </row>
    <row r="186" spans="7:7" x14ac:dyDescent="0.2">
      <c r="G186" s="123"/>
    </row>
    <row r="187" spans="7:7" x14ac:dyDescent="0.2">
      <c r="G187" s="123"/>
    </row>
    <row r="188" spans="7:7" x14ac:dyDescent="0.2">
      <c r="G188" s="123"/>
    </row>
    <row r="189" spans="7:7" x14ac:dyDescent="0.2">
      <c r="G189" s="123"/>
    </row>
    <row r="190" spans="7:7" x14ac:dyDescent="0.2">
      <c r="G190" s="123"/>
    </row>
    <row r="191" spans="7:7" x14ac:dyDescent="0.2">
      <c r="G191" s="123"/>
    </row>
    <row r="192" spans="7:7" x14ac:dyDescent="0.2">
      <c r="G192" s="123"/>
    </row>
    <row r="193" spans="7:7" x14ac:dyDescent="0.2">
      <c r="G193" s="123"/>
    </row>
    <row r="194" spans="7:7" x14ac:dyDescent="0.2">
      <c r="G194" s="123"/>
    </row>
    <row r="195" spans="7:7" x14ac:dyDescent="0.2">
      <c r="G195" s="123"/>
    </row>
    <row r="196" spans="7:7" x14ac:dyDescent="0.2">
      <c r="G196" s="123"/>
    </row>
    <row r="197" spans="7:7" x14ac:dyDescent="0.2">
      <c r="G197" s="123"/>
    </row>
    <row r="198" spans="7:7" x14ac:dyDescent="0.2">
      <c r="G198" s="123"/>
    </row>
    <row r="199" spans="7:7" x14ac:dyDescent="0.2">
      <c r="G199" s="123"/>
    </row>
    <row r="200" spans="7:7" x14ac:dyDescent="0.2">
      <c r="G200" s="123"/>
    </row>
    <row r="201" spans="7:7" x14ac:dyDescent="0.2">
      <c r="G201" s="123"/>
    </row>
    <row r="202" spans="7:7" x14ac:dyDescent="0.2">
      <c r="G202" s="123"/>
    </row>
    <row r="203" spans="7:7" x14ac:dyDescent="0.2">
      <c r="G203" s="123"/>
    </row>
    <row r="204" spans="7:7" x14ac:dyDescent="0.2">
      <c r="G204" s="123"/>
    </row>
    <row r="205" spans="7:7" x14ac:dyDescent="0.2">
      <c r="G205" s="123"/>
    </row>
    <row r="206" spans="7:7" x14ac:dyDescent="0.2">
      <c r="G206" s="123"/>
    </row>
    <row r="207" spans="7:7" x14ac:dyDescent="0.2">
      <c r="G207" s="123"/>
    </row>
    <row r="208" spans="7:7" x14ac:dyDescent="0.2">
      <c r="G208" s="123"/>
    </row>
    <row r="209" spans="7:7" x14ac:dyDescent="0.2">
      <c r="G209" s="123"/>
    </row>
    <row r="210" spans="7:7" x14ac:dyDescent="0.2">
      <c r="G210" s="123"/>
    </row>
    <row r="211" spans="7:7" x14ac:dyDescent="0.2">
      <c r="G211" s="123"/>
    </row>
    <row r="212" spans="7:7" x14ac:dyDescent="0.2">
      <c r="G212" s="123"/>
    </row>
    <row r="213" spans="7:7" x14ac:dyDescent="0.2">
      <c r="G213" s="123"/>
    </row>
    <row r="214" spans="7:7" x14ac:dyDescent="0.2">
      <c r="G214" s="123"/>
    </row>
    <row r="215" spans="7:7" x14ac:dyDescent="0.2">
      <c r="G215" s="123"/>
    </row>
    <row r="216" spans="7:7" x14ac:dyDescent="0.2">
      <c r="G216" s="123"/>
    </row>
    <row r="217" spans="7:7" x14ac:dyDescent="0.2">
      <c r="G217" s="123"/>
    </row>
    <row r="218" spans="7:7" x14ac:dyDescent="0.2">
      <c r="G218" s="123"/>
    </row>
    <row r="219" spans="7:7" x14ac:dyDescent="0.2">
      <c r="G219" s="123"/>
    </row>
    <row r="220" spans="7:7" x14ac:dyDescent="0.2">
      <c r="G220" s="123"/>
    </row>
    <row r="221" spans="7:7" x14ac:dyDescent="0.2">
      <c r="G221" s="123"/>
    </row>
    <row r="222" spans="7:7" x14ac:dyDescent="0.2">
      <c r="G222" s="123"/>
    </row>
    <row r="223" spans="7:7" x14ac:dyDescent="0.2">
      <c r="G223" s="123"/>
    </row>
    <row r="224" spans="7:7" x14ac:dyDescent="0.2">
      <c r="G224" s="123"/>
    </row>
    <row r="225" spans="7:7" x14ac:dyDescent="0.2">
      <c r="G225" s="123"/>
    </row>
    <row r="226" spans="7:7" x14ac:dyDescent="0.2">
      <c r="G226" s="123"/>
    </row>
    <row r="227" spans="7:7" x14ac:dyDescent="0.2">
      <c r="G227" s="123"/>
    </row>
    <row r="228" spans="7:7" x14ac:dyDescent="0.2">
      <c r="G228" s="123"/>
    </row>
    <row r="229" spans="7:7" x14ac:dyDescent="0.2">
      <c r="G229" s="123"/>
    </row>
    <row r="230" spans="7:7" x14ac:dyDescent="0.2">
      <c r="G230" s="123"/>
    </row>
    <row r="231" spans="7:7" x14ac:dyDescent="0.2">
      <c r="G231" s="123"/>
    </row>
    <row r="232" spans="7:7" x14ac:dyDescent="0.2">
      <c r="G232" s="123"/>
    </row>
    <row r="233" spans="7:7" x14ac:dyDescent="0.2">
      <c r="G233" s="123"/>
    </row>
    <row r="234" spans="7:7" x14ac:dyDescent="0.2">
      <c r="G234" s="123"/>
    </row>
    <row r="235" spans="7:7" x14ac:dyDescent="0.2">
      <c r="G235" s="123"/>
    </row>
    <row r="236" spans="7:7" x14ac:dyDescent="0.2">
      <c r="G236" s="123"/>
    </row>
    <row r="237" spans="7:7" x14ac:dyDescent="0.2">
      <c r="G237" s="123"/>
    </row>
    <row r="238" spans="7:7" x14ac:dyDescent="0.2">
      <c r="G238" s="123"/>
    </row>
    <row r="239" spans="7:7" x14ac:dyDescent="0.2">
      <c r="G239" s="123"/>
    </row>
    <row r="240" spans="7:7" x14ac:dyDescent="0.2">
      <c r="G240" s="123"/>
    </row>
    <row r="241" spans="7:7" x14ac:dyDescent="0.2">
      <c r="G241" s="123"/>
    </row>
    <row r="242" spans="7:7" x14ac:dyDescent="0.2">
      <c r="G242" s="123"/>
    </row>
    <row r="243" spans="7:7" x14ac:dyDescent="0.2">
      <c r="G243" s="123"/>
    </row>
    <row r="244" spans="7:7" x14ac:dyDescent="0.2">
      <c r="G244" s="123"/>
    </row>
    <row r="245" spans="7:7" x14ac:dyDescent="0.2">
      <c r="G245" s="123"/>
    </row>
    <row r="246" spans="7:7" x14ac:dyDescent="0.2">
      <c r="G246" s="123"/>
    </row>
    <row r="247" spans="7:7" x14ac:dyDescent="0.2">
      <c r="G247" s="123"/>
    </row>
    <row r="248" spans="7:7" x14ac:dyDescent="0.2">
      <c r="G248" s="123"/>
    </row>
    <row r="249" spans="7:7" x14ac:dyDescent="0.2">
      <c r="G249" s="123"/>
    </row>
    <row r="250" spans="7:7" x14ac:dyDescent="0.2">
      <c r="G250" s="123"/>
    </row>
    <row r="251" spans="7:7" x14ac:dyDescent="0.2">
      <c r="G251" s="123"/>
    </row>
    <row r="252" spans="7:7" x14ac:dyDescent="0.2">
      <c r="G252" s="123"/>
    </row>
    <row r="253" spans="7:7" x14ac:dyDescent="0.2">
      <c r="G253" s="123"/>
    </row>
    <row r="254" spans="7:7" x14ac:dyDescent="0.2">
      <c r="G254" s="123"/>
    </row>
    <row r="255" spans="7:7" x14ac:dyDescent="0.2">
      <c r="G255" s="123"/>
    </row>
    <row r="256" spans="7:7" x14ac:dyDescent="0.2">
      <c r="G256" s="123"/>
    </row>
    <row r="257" spans="7:7" x14ac:dyDescent="0.2">
      <c r="G257" s="123"/>
    </row>
    <row r="258" spans="7:7" x14ac:dyDescent="0.2">
      <c r="G258" s="123"/>
    </row>
    <row r="259" spans="7:7" x14ac:dyDescent="0.2">
      <c r="G259" s="123"/>
    </row>
    <row r="260" spans="7:7" x14ac:dyDescent="0.2">
      <c r="G260" s="123"/>
    </row>
    <row r="261" spans="7:7" x14ac:dyDescent="0.2">
      <c r="G261" s="123"/>
    </row>
    <row r="262" spans="7:7" x14ac:dyDescent="0.2">
      <c r="G262" s="123"/>
    </row>
    <row r="263" spans="7:7" x14ac:dyDescent="0.2">
      <c r="G263" s="123"/>
    </row>
    <row r="264" spans="7:7" x14ac:dyDescent="0.2">
      <c r="G264" s="123"/>
    </row>
    <row r="265" spans="7:7" x14ac:dyDescent="0.2">
      <c r="G265" s="123"/>
    </row>
    <row r="266" spans="7:7" x14ac:dyDescent="0.2">
      <c r="G266" s="123"/>
    </row>
    <row r="267" spans="7:7" x14ac:dyDescent="0.2">
      <c r="G267" s="123"/>
    </row>
    <row r="268" spans="7:7" x14ac:dyDescent="0.2">
      <c r="G268" s="123"/>
    </row>
    <row r="269" spans="7:7" x14ac:dyDescent="0.2">
      <c r="G269" s="123"/>
    </row>
    <row r="270" spans="7:7" x14ac:dyDescent="0.2">
      <c r="G270" s="123"/>
    </row>
    <row r="271" spans="7:7" x14ac:dyDescent="0.2">
      <c r="G271" s="123"/>
    </row>
    <row r="272" spans="7:7" x14ac:dyDescent="0.2">
      <c r="G272" s="123"/>
    </row>
    <row r="273" spans="7:7" x14ac:dyDescent="0.2">
      <c r="G273" s="123"/>
    </row>
    <row r="274" spans="7:7" x14ac:dyDescent="0.2">
      <c r="G274" s="123"/>
    </row>
    <row r="275" spans="7:7" x14ac:dyDescent="0.2">
      <c r="G275" s="123"/>
    </row>
    <row r="276" spans="7:7" x14ac:dyDescent="0.2">
      <c r="G276" s="123"/>
    </row>
    <row r="277" spans="7:7" x14ac:dyDescent="0.2">
      <c r="G277" s="123"/>
    </row>
    <row r="278" spans="7:7" x14ac:dyDescent="0.2">
      <c r="G278" s="123"/>
    </row>
    <row r="279" spans="7:7" x14ac:dyDescent="0.2">
      <c r="G279" s="123"/>
    </row>
    <row r="280" spans="7:7" x14ac:dyDescent="0.2">
      <c r="G280" s="123"/>
    </row>
    <row r="281" spans="7:7" x14ac:dyDescent="0.2">
      <c r="G281" s="123"/>
    </row>
    <row r="282" spans="7:7" x14ac:dyDescent="0.2">
      <c r="G282" s="123"/>
    </row>
    <row r="283" spans="7:7" x14ac:dyDescent="0.2">
      <c r="G283" s="123"/>
    </row>
    <row r="284" spans="7:7" x14ac:dyDescent="0.2">
      <c r="G284" s="123"/>
    </row>
    <row r="285" spans="7:7" x14ac:dyDescent="0.2">
      <c r="G285" s="123"/>
    </row>
    <row r="286" spans="7:7" x14ac:dyDescent="0.2">
      <c r="G286" s="123"/>
    </row>
    <row r="287" spans="7:7" x14ac:dyDescent="0.2">
      <c r="G287" s="123"/>
    </row>
    <row r="288" spans="7:7" x14ac:dyDescent="0.2">
      <c r="G288" s="123"/>
    </row>
    <row r="289" spans="7:7" x14ac:dyDescent="0.2">
      <c r="G289" s="123"/>
    </row>
    <row r="290" spans="7:7" x14ac:dyDescent="0.2">
      <c r="G290" s="123"/>
    </row>
    <row r="291" spans="7:7" x14ac:dyDescent="0.2">
      <c r="G291" s="123"/>
    </row>
    <row r="292" spans="7:7" x14ac:dyDescent="0.2">
      <c r="G292" s="123"/>
    </row>
    <row r="293" spans="7:7" x14ac:dyDescent="0.2">
      <c r="G293" s="123"/>
    </row>
    <row r="294" spans="7:7" x14ac:dyDescent="0.2">
      <c r="G294" s="123"/>
    </row>
    <row r="295" spans="7:7" x14ac:dyDescent="0.2">
      <c r="G295" s="123"/>
    </row>
    <row r="296" spans="7:7" x14ac:dyDescent="0.2">
      <c r="G296" s="123"/>
    </row>
    <row r="297" spans="7:7" x14ac:dyDescent="0.2">
      <c r="G297" s="123"/>
    </row>
    <row r="298" spans="7:7" x14ac:dyDescent="0.2">
      <c r="G298" s="123"/>
    </row>
    <row r="299" spans="7:7" x14ac:dyDescent="0.2">
      <c r="G299" s="123"/>
    </row>
    <row r="300" spans="7:7" x14ac:dyDescent="0.2">
      <c r="G300" s="123"/>
    </row>
    <row r="301" spans="7:7" x14ac:dyDescent="0.2">
      <c r="G301" s="123"/>
    </row>
    <row r="302" spans="7:7" x14ac:dyDescent="0.2">
      <c r="G302" s="123"/>
    </row>
    <row r="303" spans="7:7" x14ac:dyDescent="0.2">
      <c r="G303" s="123"/>
    </row>
    <row r="304" spans="7:7" x14ac:dyDescent="0.2">
      <c r="G304" s="123"/>
    </row>
    <row r="305" spans="7:7" x14ac:dyDescent="0.2">
      <c r="G305" s="123"/>
    </row>
    <row r="306" spans="7:7" x14ac:dyDescent="0.2">
      <c r="G306" s="123"/>
    </row>
    <row r="307" spans="7:7" x14ac:dyDescent="0.2">
      <c r="G307" s="123"/>
    </row>
    <row r="308" spans="7:7" x14ac:dyDescent="0.2">
      <c r="G308" s="123"/>
    </row>
    <row r="309" spans="7:7" x14ac:dyDescent="0.2">
      <c r="G309" s="123"/>
    </row>
    <row r="310" spans="7:7" x14ac:dyDescent="0.2">
      <c r="G310" s="123"/>
    </row>
    <row r="311" spans="7:7" x14ac:dyDescent="0.2">
      <c r="G311" s="123"/>
    </row>
    <row r="312" spans="7:7" x14ac:dyDescent="0.2">
      <c r="G312" s="123"/>
    </row>
    <row r="313" spans="7:7" x14ac:dyDescent="0.2">
      <c r="G313" s="123"/>
    </row>
    <row r="314" spans="7:7" x14ac:dyDescent="0.2">
      <c r="G314" s="123"/>
    </row>
    <row r="315" spans="7:7" x14ac:dyDescent="0.2">
      <c r="G315" s="123"/>
    </row>
    <row r="316" spans="7:7" x14ac:dyDescent="0.2">
      <c r="G316" s="123"/>
    </row>
    <row r="317" spans="7:7" x14ac:dyDescent="0.2">
      <c r="G317" s="123"/>
    </row>
    <row r="318" spans="7:7" x14ac:dyDescent="0.2">
      <c r="G318" s="123"/>
    </row>
    <row r="319" spans="7:7" x14ac:dyDescent="0.2">
      <c r="G319" s="123"/>
    </row>
    <row r="320" spans="7:7" x14ac:dyDescent="0.2">
      <c r="G320" s="123"/>
    </row>
    <row r="321" spans="7:7" x14ac:dyDescent="0.2">
      <c r="G321" s="123"/>
    </row>
    <row r="322" spans="7:7" x14ac:dyDescent="0.2">
      <c r="G322" s="123"/>
    </row>
    <row r="323" spans="7:7" x14ac:dyDescent="0.2">
      <c r="G323" s="123"/>
    </row>
    <row r="324" spans="7:7" x14ac:dyDescent="0.2">
      <c r="G324" s="123"/>
    </row>
    <row r="325" spans="7:7" x14ac:dyDescent="0.2">
      <c r="G325" s="123"/>
    </row>
    <row r="326" spans="7:7" x14ac:dyDescent="0.2">
      <c r="G326" s="123"/>
    </row>
    <row r="327" spans="7:7" x14ac:dyDescent="0.2">
      <c r="G327" s="123"/>
    </row>
    <row r="328" spans="7:7" x14ac:dyDescent="0.2">
      <c r="G328" s="123"/>
    </row>
    <row r="329" spans="7:7" x14ac:dyDescent="0.2">
      <c r="G329" s="123"/>
    </row>
    <row r="330" spans="7:7" x14ac:dyDescent="0.2">
      <c r="G330" s="123"/>
    </row>
    <row r="331" spans="7:7" x14ac:dyDescent="0.2">
      <c r="G331" s="123"/>
    </row>
    <row r="332" spans="7:7" x14ac:dyDescent="0.2">
      <c r="G332" s="123"/>
    </row>
    <row r="333" spans="7:7" x14ac:dyDescent="0.2">
      <c r="G333" s="123"/>
    </row>
    <row r="334" spans="7:7" x14ac:dyDescent="0.2">
      <c r="G334" s="123"/>
    </row>
    <row r="335" spans="7:7" x14ac:dyDescent="0.2">
      <c r="G335" s="123"/>
    </row>
    <row r="336" spans="7:7" x14ac:dyDescent="0.2">
      <c r="G336" s="123"/>
    </row>
    <row r="337" spans="7:7" x14ac:dyDescent="0.2">
      <c r="G337" s="123"/>
    </row>
    <row r="338" spans="7:7" x14ac:dyDescent="0.2">
      <c r="G338" s="123"/>
    </row>
    <row r="339" spans="7:7" x14ac:dyDescent="0.2">
      <c r="G339" s="123"/>
    </row>
    <row r="340" spans="7:7" x14ac:dyDescent="0.2">
      <c r="G340" s="123"/>
    </row>
    <row r="341" spans="7:7" x14ac:dyDescent="0.2">
      <c r="G341" s="123"/>
    </row>
    <row r="342" spans="7:7" x14ac:dyDescent="0.2">
      <c r="G342" s="123"/>
    </row>
    <row r="343" spans="7:7" x14ac:dyDescent="0.2">
      <c r="G343" s="123"/>
    </row>
    <row r="344" spans="7:7" x14ac:dyDescent="0.2">
      <c r="G344" s="123"/>
    </row>
    <row r="345" spans="7:7" x14ac:dyDescent="0.2">
      <c r="G345" s="123"/>
    </row>
    <row r="346" spans="7:7" x14ac:dyDescent="0.2">
      <c r="G346" s="123"/>
    </row>
    <row r="347" spans="7:7" x14ac:dyDescent="0.2">
      <c r="G347" s="123"/>
    </row>
    <row r="348" spans="7:7" x14ac:dyDescent="0.2">
      <c r="G348" s="123"/>
    </row>
    <row r="349" spans="7:7" x14ac:dyDescent="0.2">
      <c r="G349" s="123"/>
    </row>
    <row r="350" spans="7:7" x14ac:dyDescent="0.2">
      <c r="G350" s="123"/>
    </row>
    <row r="351" spans="7:7" x14ac:dyDescent="0.2">
      <c r="G351" s="123"/>
    </row>
    <row r="352" spans="7:7" x14ac:dyDescent="0.2">
      <c r="G352" s="123"/>
    </row>
    <row r="353" spans="7:7" x14ac:dyDescent="0.2">
      <c r="G353" s="123"/>
    </row>
    <row r="354" spans="7:7" x14ac:dyDescent="0.2">
      <c r="G354" s="123"/>
    </row>
    <row r="355" spans="7:7" x14ac:dyDescent="0.2">
      <c r="G355" s="123"/>
    </row>
    <row r="356" spans="7:7" x14ac:dyDescent="0.2">
      <c r="G356" s="123"/>
    </row>
    <row r="357" spans="7:7" x14ac:dyDescent="0.2">
      <c r="G357" s="123"/>
    </row>
    <row r="358" spans="7:7" x14ac:dyDescent="0.2">
      <c r="G358" s="123"/>
    </row>
    <row r="359" spans="7:7" x14ac:dyDescent="0.2">
      <c r="G359" s="123"/>
    </row>
    <row r="360" spans="7:7" x14ac:dyDescent="0.2">
      <c r="G360" s="123"/>
    </row>
    <row r="361" spans="7:7" x14ac:dyDescent="0.2">
      <c r="G361" s="123"/>
    </row>
    <row r="362" spans="7:7" x14ac:dyDescent="0.2">
      <c r="G362" s="123"/>
    </row>
    <row r="363" spans="7:7" x14ac:dyDescent="0.2">
      <c r="G363" s="123"/>
    </row>
    <row r="364" spans="7:7" x14ac:dyDescent="0.2">
      <c r="G364" s="123"/>
    </row>
    <row r="365" spans="7:7" x14ac:dyDescent="0.2">
      <c r="G365" s="123"/>
    </row>
    <row r="366" spans="7:7" x14ac:dyDescent="0.2">
      <c r="G366" s="123"/>
    </row>
    <row r="367" spans="7:7" x14ac:dyDescent="0.2">
      <c r="G367" s="123"/>
    </row>
    <row r="368" spans="7:7" x14ac:dyDescent="0.2">
      <c r="G368" s="123"/>
    </row>
    <row r="369" spans="7:7" x14ac:dyDescent="0.2">
      <c r="G369" s="123"/>
    </row>
    <row r="370" spans="7:7" x14ac:dyDescent="0.2">
      <c r="G370" s="123"/>
    </row>
    <row r="371" spans="7:7" x14ac:dyDescent="0.2">
      <c r="G371" s="123"/>
    </row>
    <row r="372" spans="7:7" x14ac:dyDescent="0.2">
      <c r="G372" s="123"/>
    </row>
    <row r="373" spans="7:7" x14ac:dyDescent="0.2">
      <c r="G373" s="123"/>
    </row>
    <row r="374" spans="7:7" x14ac:dyDescent="0.2">
      <c r="G374" s="123"/>
    </row>
    <row r="375" spans="7:7" x14ac:dyDescent="0.2">
      <c r="G375" s="123"/>
    </row>
    <row r="376" spans="7:7" x14ac:dyDescent="0.2">
      <c r="G376" s="123"/>
    </row>
    <row r="377" spans="7:7" x14ac:dyDescent="0.2">
      <c r="G377" s="123"/>
    </row>
    <row r="378" spans="7:7" x14ac:dyDescent="0.2">
      <c r="G378" s="123"/>
    </row>
    <row r="379" spans="7:7" x14ac:dyDescent="0.2">
      <c r="G379" s="123"/>
    </row>
    <row r="380" spans="7:7" x14ac:dyDescent="0.2">
      <c r="G380" s="123"/>
    </row>
    <row r="381" spans="7:7" x14ac:dyDescent="0.2">
      <c r="G381" s="123"/>
    </row>
    <row r="382" spans="7:7" x14ac:dyDescent="0.2">
      <c r="G382" s="123"/>
    </row>
    <row r="383" spans="7:7" x14ac:dyDescent="0.2">
      <c r="G383" s="123"/>
    </row>
    <row r="384" spans="7:7" x14ac:dyDescent="0.2">
      <c r="G384" s="123"/>
    </row>
    <row r="385" spans="7:7" x14ac:dyDescent="0.2">
      <c r="G385" s="123"/>
    </row>
    <row r="386" spans="7:7" x14ac:dyDescent="0.2">
      <c r="G386" s="123"/>
    </row>
    <row r="387" spans="7:7" x14ac:dyDescent="0.2">
      <c r="G387" s="123"/>
    </row>
    <row r="388" spans="7:7" x14ac:dyDescent="0.2">
      <c r="G388" s="123"/>
    </row>
    <row r="389" spans="7:7" x14ac:dyDescent="0.2">
      <c r="G389" s="123"/>
    </row>
    <row r="390" spans="7:7" x14ac:dyDescent="0.2">
      <c r="G390" s="123"/>
    </row>
    <row r="391" spans="7:7" x14ac:dyDescent="0.2">
      <c r="G391" s="123"/>
    </row>
    <row r="392" spans="7:7" x14ac:dyDescent="0.2">
      <c r="G392" s="123"/>
    </row>
    <row r="393" spans="7:7" x14ac:dyDescent="0.2">
      <c r="G393" s="123"/>
    </row>
    <row r="394" spans="7:7" x14ac:dyDescent="0.2">
      <c r="G394" s="123"/>
    </row>
    <row r="395" spans="7:7" x14ac:dyDescent="0.2">
      <c r="G395" s="123"/>
    </row>
    <row r="396" spans="7:7" x14ac:dyDescent="0.2">
      <c r="G396" s="123"/>
    </row>
    <row r="397" spans="7:7" x14ac:dyDescent="0.2">
      <c r="G397" s="123"/>
    </row>
    <row r="398" spans="7:7" x14ac:dyDescent="0.2">
      <c r="G398" s="123"/>
    </row>
    <row r="399" spans="7:7" x14ac:dyDescent="0.2">
      <c r="G399" s="123"/>
    </row>
    <row r="400" spans="7:7" x14ac:dyDescent="0.2">
      <c r="G400" s="123"/>
    </row>
    <row r="401" spans="7:7" x14ac:dyDescent="0.2">
      <c r="G401" s="123"/>
    </row>
    <row r="402" spans="7:7" x14ac:dyDescent="0.2">
      <c r="G402" s="123"/>
    </row>
    <row r="403" spans="7:7" x14ac:dyDescent="0.2">
      <c r="G403" s="123"/>
    </row>
    <row r="404" spans="7:7" x14ac:dyDescent="0.2">
      <c r="G404" s="123"/>
    </row>
    <row r="405" spans="7:7" x14ac:dyDescent="0.2">
      <c r="G405" s="123"/>
    </row>
    <row r="406" spans="7:7" x14ac:dyDescent="0.2">
      <c r="G406" s="123"/>
    </row>
    <row r="407" spans="7:7" x14ac:dyDescent="0.2">
      <c r="G407" s="123"/>
    </row>
    <row r="408" spans="7:7" x14ac:dyDescent="0.2">
      <c r="G408" s="123"/>
    </row>
    <row r="409" spans="7:7" x14ac:dyDescent="0.2">
      <c r="G409" s="123"/>
    </row>
    <row r="410" spans="7:7" x14ac:dyDescent="0.2">
      <c r="G410" s="123"/>
    </row>
    <row r="411" spans="7:7" x14ac:dyDescent="0.2">
      <c r="G411" s="123"/>
    </row>
    <row r="412" spans="7:7" x14ac:dyDescent="0.2">
      <c r="G412" s="123"/>
    </row>
    <row r="413" spans="7:7" x14ac:dyDescent="0.2">
      <c r="G413" s="123"/>
    </row>
    <row r="414" spans="7:7" x14ac:dyDescent="0.2">
      <c r="G414" s="123"/>
    </row>
    <row r="415" spans="7:7" x14ac:dyDescent="0.2">
      <c r="G415" s="123"/>
    </row>
    <row r="416" spans="7:7" x14ac:dyDescent="0.2">
      <c r="G416" s="123"/>
    </row>
    <row r="417" spans="7:7" x14ac:dyDescent="0.2">
      <c r="G417" s="123"/>
    </row>
    <row r="418" spans="7:7" x14ac:dyDescent="0.2">
      <c r="G418" s="123"/>
    </row>
    <row r="419" spans="7:7" x14ac:dyDescent="0.2">
      <c r="G419" s="123"/>
    </row>
    <row r="420" spans="7:7" x14ac:dyDescent="0.2">
      <c r="G420" s="123"/>
    </row>
    <row r="421" spans="7:7" x14ac:dyDescent="0.2">
      <c r="G421" s="123"/>
    </row>
    <row r="422" spans="7:7" x14ac:dyDescent="0.2">
      <c r="G422" s="123"/>
    </row>
    <row r="423" spans="7:7" x14ac:dyDescent="0.2">
      <c r="G423" s="123"/>
    </row>
    <row r="424" spans="7:7" x14ac:dyDescent="0.2">
      <c r="G424" s="123"/>
    </row>
    <row r="425" spans="7:7" x14ac:dyDescent="0.2">
      <c r="G425" s="123"/>
    </row>
    <row r="426" spans="7:7" x14ac:dyDescent="0.2">
      <c r="G426" s="123"/>
    </row>
    <row r="427" spans="7:7" x14ac:dyDescent="0.2">
      <c r="G427" s="123"/>
    </row>
    <row r="428" spans="7:7" x14ac:dyDescent="0.2">
      <c r="G428" s="123"/>
    </row>
    <row r="429" spans="7:7" x14ac:dyDescent="0.2">
      <c r="G429" s="123"/>
    </row>
    <row r="430" spans="7:7" x14ac:dyDescent="0.2">
      <c r="G430" s="123"/>
    </row>
    <row r="431" spans="7:7" x14ac:dyDescent="0.2">
      <c r="G431" s="123"/>
    </row>
    <row r="432" spans="7:7" x14ac:dyDescent="0.2">
      <c r="G432" s="123"/>
    </row>
    <row r="433" spans="7:7" x14ac:dyDescent="0.2">
      <c r="G433" s="123"/>
    </row>
    <row r="434" spans="7:7" x14ac:dyDescent="0.2">
      <c r="G434" s="123"/>
    </row>
    <row r="435" spans="7:7" x14ac:dyDescent="0.2">
      <c r="G435" s="123"/>
    </row>
    <row r="436" spans="7:7" x14ac:dyDescent="0.2">
      <c r="G436" s="123"/>
    </row>
    <row r="437" spans="7:7" x14ac:dyDescent="0.2">
      <c r="G437" s="123"/>
    </row>
    <row r="438" spans="7:7" x14ac:dyDescent="0.2">
      <c r="G438" s="123"/>
    </row>
    <row r="439" spans="7:7" x14ac:dyDescent="0.2">
      <c r="G439" s="123"/>
    </row>
    <row r="440" spans="7:7" x14ac:dyDescent="0.2">
      <c r="G440" s="123"/>
    </row>
    <row r="441" spans="7:7" x14ac:dyDescent="0.2">
      <c r="G441" s="123"/>
    </row>
    <row r="442" spans="7:7" x14ac:dyDescent="0.2">
      <c r="G442" s="123"/>
    </row>
    <row r="443" spans="7:7" x14ac:dyDescent="0.2">
      <c r="G443" s="123"/>
    </row>
    <row r="444" spans="7:7" x14ac:dyDescent="0.2">
      <c r="G444" s="123"/>
    </row>
    <row r="445" spans="7:7" x14ac:dyDescent="0.2">
      <c r="G445" s="123"/>
    </row>
    <row r="446" spans="7:7" x14ac:dyDescent="0.2">
      <c r="G446" s="123"/>
    </row>
    <row r="447" spans="7:7" x14ac:dyDescent="0.2">
      <c r="G447" s="123"/>
    </row>
    <row r="448" spans="7:7" x14ac:dyDescent="0.2">
      <c r="G448" s="123"/>
    </row>
    <row r="449" spans="7:7" x14ac:dyDescent="0.2">
      <c r="G449" s="123"/>
    </row>
    <row r="450" spans="7:7" x14ac:dyDescent="0.2">
      <c r="G450" s="123"/>
    </row>
    <row r="451" spans="7:7" x14ac:dyDescent="0.2">
      <c r="G451" s="123"/>
    </row>
    <row r="452" spans="7:7" x14ac:dyDescent="0.2">
      <c r="G452" s="123"/>
    </row>
    <row r="453" spans="7:7" x14ac:dyDescent="0.2">
      <c r="G453" s="123"/>
    </row>
    <row r="454" spans="7:7" x14ac:dyDescent="0.2">
      <c r="G454" s="123"/>
    </row>
    <row r="455" spans="7:7" x14ac:dyDescent="0.2">
      <c r="G455" s="123"/>
    </row>
    <row r="456" spans="7:7" x14ac:dyDescent="0.2">
      <c r="G456" s="123"/>
    </row>
    <row r="457" spans="7:7" x14ac:dyDescent="0.2">
      <c r="G457" s="123"/>
    </row>
    <row r="458" spans="7:7" x14ac:dyDescent="0.2">
      <c r="G458" s="123"/>
    </row>
    <row r="459" spans="7:7" x14ac:dyDescent="0.2">
      <c r="G459" s="123"/>
    </row>
    <row r="460" spans="7:7" x14ac:dyDescent="0.2">
      <c r="G460" s="123"/>
    </row>
    <row r="461" spans="7:7" x14ac:dyDescent="0.2">
      <c r="G461" s="123"/>
    </row>
    <row r="462" spans="7:7" x14ac:dyDescent="0.2">
      <c r="G462" s="123"/>
    </row>
    <row r="463" spans="7:7" x14ac:dyDescent="0.2">
      <c r="G463" s="123"/>
    </row>
    <row r="464" spans="7:7" x14ac:dyDescent="0.2">
      <c r="G464" s="123"/>
    </row>
    <row r="465" spans="7:7" x14ac:dyDescent="0.2">
      <c r="G465" s="123"/>
    </row>
    <row r="466" spans="7:7" x14ac:dyDescent="0.2">
      <c r="G466" s="123"/>
    </row>
    <row r="467" spans="7:7" x14ac:dyDescent="0.2">
      <c r="G467" s="123"/>
    </row>
    <row r="468" spans="7:7" x14ac:dyDescent="0.2">
      <c r="G468" s="123"/>
    </row>
    <row r="469" spans="7:7" x14ac:dyDescent="0.2">
      <c r="G469" s="123"/>
    </row>
    <row r="470" spans="7:7" x14ac:dyDescent="0.2">
      <c r="G470" s="123"/>
    </row>
    <row r="471" spans="7:7" x14ac:dyDescent="0.2">
      <c r="G471" s="123"/>
    </row>
    <row r="472" spans="7:7" x14ac:dyDescent="0.2">
      <c r="G472" s="123"/>
    </row>
    <row r="473" spans="7:7" x14ac:dyDescent="0.2">
      <c r="G473" s="123"/>
    </row>
    <row r="474" spans="7:7" x14ac:dyDescent="0.2">
      <c r="G474" s="123"/>
    </row>
    <row r="475" spans="7:7" x14ac:dyDescent="0.2">
      <c r="G475" s="123"/>
    </row>
    <row r="476" spans="7:7" x14ac:dyDescent="0.2">
      <c r="G476" s="123"/>
    </row>
    <row r="477" spans="7:7" x14ac:dyDescent="0.2">
      <c r="G477" s="123"/>
    </row>
    <row r="478" spans="7:7" x14ac:dyDescent="0.2">
      <c r="G478" s="123"/>
    </row>
    <row r="479" spans="7:7" x14ac:dyDescent="0.2">
      <c r="G479" s="123"/>
    </row>
    <row r="480" spans="7:7" x14ac:dyDescent="0.2">
      <c r="G480" s="123"/>
    </row>
    <row r="481" spans="7:7" x14ac:dyDescent="0.2">
      <c r="G481" s="123"/>
    </row>
    <row r="482" spans="7:7" x14ac:dyDescent="0.2">
      <c r="G482" s="123"/>
    </row>
    <row r="483" spans="7:7" x14ac:dyDescent="0.2">
      <c r="G483" s="123"/>
    </row>
    <row r="484" spans="7:7" x14ac:dyDescent="0.2">
      <c r="G484" s="123"/>
    </row>
    <row r="485" spans="7:7" x14ac:dyDescent="0.2">
      <c r="G485" s="123"/>
    </row>
    <row r="486" spans="7:7" x14ac:dyDescent="0.2">
      <c r="G486" s="123"/>
    </row>
    <row r="487" spans="7:7" x14ac:dyDescent="0.2">
      <c r="G487" s="123"/>
    </row>
    <row r="488" spans="7:7" x14ac:dyDescent="0.2">
      <c r="G488" s="123"/>
    </row>
    <row r="489" spans="7:7" x14ac:dyDescent="0.2">
      <c r="G489" s="123"/>
    </row>
    <row r="490" spans="7:7" x14ac:dyDescent="0.2">
      <c r="G490" s="123"/>
    </row>
    <row r="491" spans="7:7" x14ac:dyDescent="0.2">
      <c r="G491" s="123"/>
    </row>
    <row r="492" spans="7:7" x14ac:dyDescent="0.2">
      <c r="G492" s="123"/>
    </row>
    <row r="493" spans="7:7" x14ac:dyDescent="0.2">
      <c r="G493" s="123"/>
    </row>
    <row r="494" spans="7:7" x14ac:dyDescent="0.2">
      <c r="G494" s="123"/>
    </row>
    <row r="495" spans="7:7" x14ac:dyDescent="0.2">
      <c r="G495" s="123"/>
    </row>
    <row r="496" spans="7:7" x14ac:dyDescent="0.2">
      <c r="G496" s="123"/>
    </row>
    <row r="497" spans="7:7" x14ac:dyDescent="0.2">
      <c r="G497" s="123"/>
    </row>
    <row r="498" spans="7:7" x14ac:dyDescent="0.2">
      <c r="G498" s="123"/>
    </row>
    <row r="499" spans="7:7" x14ac:dyDescent="0.2">
      <c r="G499" s="123"/>
    </row>
    <row r="500" spans="7:7" x14ac:dyDescent="0.2">
      <c r="G500" s="123"/>
    </row>
    <row r="501" spans="7:7" x14ac:dyDescent="0.2">
      <c r="G501" s="123"/>
    </row>
    <row r="502" spans="7:7" x14ac:dyDescent="0.2">
      <c r="G502" s="123"/>
    </row>
    <row r="503" spans="7:7" x14ac:dyDescent="0.2">
      <c r="G503" s="123"/>
    </row>
    <row r="504" spans="7:7" x14ac:dyDescent="0.2">
      <c r="G504" s="123"/>
    </row>
    <row r="505" spans="7:7" x14ac:dyDescent="0.2">
      <c r="G505" s="123"/>
    </row>
  </sheetData>
  <mergeCells count="17">
    <mergeCell ref="B55:B57"/>
    <mergeCell ref="A55:A57"/>
    <mergeCell ref="C56:F57"/>
    <mergeCell ref="G8:I8"/>
    <mergeCell ref="A81:A84"/>
    <mergeCell ref="A62:A68"/>
    <mergeCell ref="A71:A74"/>
    <mergeCell ref="A77:A79"/>
    <mergeCell ref="A13:A22"/>
    <mergeCell ref="A35:A38"/>
    <mergeCell ref="A46:A48"/>
    <mergeCell ref="A50:A53"/>
    <mergeCell ref="B2:C2"/>
    <mergeCell ref="B3:C3"/>
    <mergeCell ref="B4:C4"/>
    <mergeCell ref="A7:C7"/>
    <mergeCell ref="A9:B9"/>
  </mergeCells>
  <pageMargins left="0" right="0"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ANEXA_8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CARMEN-VERONICA MARIS</dc:creator>
  <cp:lastModifiedBy>DOINA VOICU</cp:lastModifiedBy>
  <cp:lastPrinted>2023-12-28T14:46:05Z</cp:lastPrinted>
  <dcterms:created xsi:type="dcterms:W3CDTF">2023-04-14T01:57:00Z</dcterms:created>
  <dcterms:modified xsi:type="dcterms:W3CDTF">2024-01-09T07:31:25Z</dcterms:modified>
</cp:coreProperties>
</file>